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975" activeTab="0"/>
  </bookViews>
  <sheets>
    <sheet name="Zestawienie" sheetId="1" r:id="rId1"/>
    <sheet name="Obłożenie na powiaty" sheetId="2" r:id="rId2"/>
    <sheet name="Obłożenie całościowe" sheetId="3" r:id="rId3"/>
    <sheet name="Kielce" sheetId="4" r:id="rId4"/>
    <sheet name="Hotele-Kielce" sheetId="5" r:id="rId5"/>
    <sheet name="Podział na kategorie" sheetId="6" r:id="rId6"/>
  </sheets>
  <definedNames/>
  <calcPr fullCalcOnLoad="1"/>
</workbook>
</file>

<file path=xl/comments1.xml><?xml version="1.0" encoding="utf-8"?>
<comments xmlns="http://schemas.openxmlformats.org/spreadsheetml/2006/main">
  <authors>
    <author>preinstalacja</author>
  </authors>
  <commentList>
    <comment ref="H125" authorId="0">
      <text>
        <r>
          <rPr>
            <b/>
            <sz val="8"/>
            <rFont val="Tahoma"/>
            <family val="0"/>
          </rPr>
          <t>preinstalacja:</t>
        </r>
        <r>
          <rPr>
            <sz val="8"/>
            <rFont val="Tahoma"/>
            <family val="0"/>
          </rPr>
          <t xml:space="preserve">
01.05 - wszystko zajęte
02.-03.05 - wszystko wolne</t>
        </r>
      </text>
    </comment>
    <comment ref="H157" authorId="0">
      <text>
        <r>
          <rPr>
            <b/>
            <sz val="8"/>
            <rFont val="Tahoma"/>
            <family val="2"/>
          </rPr>
          <t>preinstalacja:</t>
        </r>
        <r>
          <rPr>
            <sz val="8"/>
            <rFont val="Tahoma"/>
            <family val="2"/>
          </rPr>
          <t xml:space="preserve">
w hotelu - 16 miejsc wolnych
w domkach - 70 (30 wolnych) </t>
        </r>
      </text>
    </comment>
    <comment ref="H170" authorId="0">
      <text>
        <r>
          <rPr>
            <b/>
            <sz val="8"/>
            <rFont val="Tahoma"/>
            <family val="2"/>
          </rPr>
          <t>preinstalacja:</t>
        </r>
        <r>
          <rPr>
            <sz val="8"/>
            <rFont val="Tahoma"/>
            <family val="2"/>
          </rPr>
          <t xml:space="preserve">
01.05-wesele
02.-03.05 - wszystko wolne</t>
        </r>
      </text>
    </comment>
  </commentList>
</comments>
</file>

<file path=xl/comments5.xml><?xml version="1.0" encoding="utf-8"?>
<comments xmlns="http://schemas.openxmlformats.org/spreadsheetml/2006/main">
  <authors>
    <author>preinstalacja</author>
  </authors>
  <commentList>
    <comment ref="F30" authorId="0">
      <text>
        <r>
          <rPr>
            <b/>
            <sz val="8"/>
            <rFont val="Tahoma"/>
            <family val="2"/>
          </rPr>
          <t>preinstalacja:</t>
        </r>
        <r>
          <rPr>
            <sz val="8"/>
            <rFont val="Tahoma"/>
            <family val="2"/>
          </rPr>
          <t xml:space="preserve">
procent ogólnych rezerwacji</t>
        </r>
      </text>
    </comment>
  </commentList>
</comments>
</file>

<file path=xl/sharedStrings.xml><?xml version="1.0" encoding="utf-8"?>
<sst xmlns="http://schemas.openxmlformats.org/spreadsheetml/2006/main" count="1586" uniqueCount="542">
  <si>
    <t>Rezerwacje miejsc noclegowych w weekend majowy 01.- 03. 2010</t>
  </si>
  <si>
    <t>Obiekt</t>
  </si>
  <si>
    <t>Miejscowość</t>
  </si>
  <si>
    <t>Ilość miejsc dostępnych</t>
  </si>
  <si>
    <t>Ilość rezerwacji</t>
  </si>
  <si>
    <t>Procent rezerwacji</t>
  </si>
  <si>
    <t>POWIAT BUSKI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</si>
  <si>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</si>
  <si>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</si>
  <si>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</si>
  <si>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</si>
  <si>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</si>
  <si>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</si>
  <si>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</si>
  <si>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</si>
  <si>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</si>
  <si>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</si>
  <si>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</si>
  <si>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</si>
  <si>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</si>
  <si>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Rodzaj obiektu</t>
  </si>
  <si>
    <t>Gromada</t>
  </si>
  <si>
    <t>Busko-Zdrój</t>
  </si>
  <si>
    <t>hotel</t>
  </si>
  <si>
    <t>Pod Świerkiem</t>
  </si>
  <si>
    <t>Milenium</t>
  </si>
  <si>
    <t>pensjonat</t>
  </si>
  <si>
    <t>Sanato</t>
  </si>
  <si>
    <t>Zamek Dersława</t>
  </si>
  <si>
    <t>Golden-Sun</t>
  </si>
  <si>
    <t>Cupryjak Barbara</t>
  </si>
  <si>
    <t>kwatera prywatna</t>
  </si>
  <si>
    <t>Czech Władysława</t>
  </si>
  <si>
    <t>Zacisze</t>
  </si>
  <si>
    <t>willa</t>
  </si>
  <si>
    <t>Godzwon Władysław</t>
  </si>
  <si>
    <t>Henczel</t>
  </si>
  <si>
    <t>Klepacz Pelagia</t>
  </si>
  <si>
    <t>abonent niedostepny</t>
  </si>
  <si>
    <t>Kopińska Krystyna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</si>
  <si>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</si>
  <si>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</si>
  <si>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</si>
  <si>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</si>
  <si>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</si>
  <si>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</si>
  <si>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</si>
  <si>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</si>
  <si>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</si>
  <si>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</si>
  <si>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Ula</t>
  </si>
  <si>
    <t>Mieleniewska Władysława</t>
  </si>
  <si>
    <t>Oszywa Henryk</t>
  </si>
  <si>
    <t>Puchała Wanda</t>
  </si>
  <si>
    <t>Skoczylas Danuta</t>
  </si>
  <si>
    <t>Stolarek Lucyna</t>
  </si>
  <si>
    <t>Anna</t>
  </si>
  <si>
    <t>Trela Daniela</t>
  </si>
  <si>
    <t>24.</t>
  </si>
  <si>
    <t>25.</t>
  </si>
  <si>
    <t>26.</t>
  </si>
  <si>
    <t>27.</t>
  </si>
  <si>
    <t>28.</t>
  </si>
  <si>
    <t>29.</t>
  </si>
  <si>
    <t>30.</t>
  </si>
  <si>
    <t>31.</t>
  </si>
  <si>
    <t>Walkiewicz Janina</t>
  </si>
  <si>
    <t>Wróblewska Barbara</t>
  </si>
  <si>
    <t>Zalecka Ewa</t>
  </si>
  <si>
    <t>Bolesław</t>
  </si>
  <si>
    <t>tylko na dłuższe pobyty</t>
  </si>
  <si>
    <t>Elżbieta</t>
  </si>
  <si>
    <t>Ewa</t>
  </si>
  <si>
    <t>Gosia</t>
  </si>
  <si>
    <t>Komentarz</t>
  </si>
  <si>
    <t>Honoratka</t>
  </si>
  <si>
    <t>Maciej</t>
  </si>
  <si>
    <t>Natura</t>
  </si>
  <si>
    <t>32.</t>
  </si>
  <si>
    <t>33.</t>
  </si>
  <si>
    <t>34.</t>
  </si>
  <si>
    <t>35.</t>
  </si>
  <si>
    <t>36.</t>
  </si>
  <si>
    <t>Parkowa</t>
  </si>
  <si>
    <t>Paulinka</t>
  </si>
  <si>
    <t>Marcel</t>
  </si>
  <si>
    <t>Panama</t>
  </si>
  <si>
    <t>Skorzów</t>
  </si>
  <si>
    <t>zajazd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</si>
  <si>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</si>
  <si>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</si>
  <si>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</si>
  <si>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</si>
  <si>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</si>
  <si>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</si>
  <si>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</si>
  <si>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</si>
  <si>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</si>
  <si>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</si>
  <si>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</si>
  <si>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</si>
  <si>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</si>
  <si>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</si>
  <si>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Malinowy Zdrój</t>
  </si>
  <si>
    <t>Solec Zdrój</t>
  </si>
  <si>
    <t>Solanna</t>
  </si>
  <si>
    <t>Krystyna</t>
  </si>
  <si>
    <t>ośrodek rehab.wypoczynkowy</t>
  </si>
  <si>
    <t>Ośrodek wypoczynkowo-kolonijny</t>
  </si>
  <si>
    <t>U Henryka</t>
  </si>
  <si>
    <t>Cyryl Podsiadło</t>
  </si>
  <si>
    <t>Stanisława Gwóźdź</t>
  </si>
  <si>
    <t>Anna Lasak</t>
  </si>
  <si>
    <t>Marian Rokita</t>
  </si>
  <si>
    <t>remont, obiekt nieczynny</t>
  </si>
  <si>
    <t>Anna Hernik</t>
  </si>
  <si>
    <t>remont, otwarcie 06.2010</t>
  </si>
  <si>
    <t>Lucjan Swatek</t>
  </si>
  <si>
    <t>U Danusi</t>
  </si>
  <si>
    <t>U Cecylii</t>
  </si>
  <si>
    <t>Henryk Banaszek</t>
  </si>
  <si>
    <t>AGAWA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</si>
  <si>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</si>
  <si>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</si>
  <si>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</si>
  <si>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</si>
  <si>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</si>
  <si>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</si>
  <si>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</si>
  <si>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</si>
  <si>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</si>
  <si>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</si>
  <si>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Malwa</t>
  </si>
  <si>
    <t>Stanisław Gałgan</t>
  </si>
  <si>
    <t>Agata Rajczak</t>
  </si>
  <si>
    <t>Emilian Gąsior</t>
  </si>
  <si>
    <t>Maria Zychowicz</t>
  </si>
  <si>
    <t>remont</t>
  </si>
  <si>
    <t>Kalina</t>
  </si>
  <si>
    <t>Willa Natalia</t>
  </si>
  <si>
    <t>U Cypisa</t>
  </si>
  <si>
    <t>Nad Łąkami</t>
  </si>
  <si>
    <t>61.</t>
  </si>
  <si>
    <t>62.</t>
  </si>
  <si>
    <t>63.</t>
  </si>
  <si>
    <t>Waldemar Korniłowicz</t>
  </si>
  <si>
    <t>na weekend majowy nie wynajmują</t>
  </si>
  <si>
    <t>U Eli</t>
  </si>
  <si>
    <t>Alina</t>
  </si>
  <si>
    <t>Mateo</t>
  </si>
  <si>
    <t>Stopnica</t>
  </si>
  <si>
    <t>dłuższe pobyty kuracyjne</t>
  </si>
  <si>
    <t>POWIAT JĘDRZEJOWSKI</t>
  </si>
  <si>
    <t>Ptaszyniec</t>
  </si>
  <si>
    <t>Bocheniec</t>
  </si>
  <si>
    <t>ośrodek wypoczynkowy</t>
  </si>
  <si>
    <t>Wierna</t>
  </si>
  <si>
    <t>Uniwersytet Warszawski</t>
  </si>
  <si>
    <t>stacja naukowa</t>
  </si>
  <si>
    <t>wynajem tylko dla studentów</t>
  </si>
  <si>
    <t>Oksa</t>
  </si>
  <si>
    <t>Chycza</t>
  </si>
  <si>
    <t>Hubertus</t>
  </si>
  <si>
    <t>Jaronowice</t>
  </si>
  <si>
    <t>Jędrzejów</t>
  </si>
  <si>
    <t>Nagłowice</t>
  </si>
  <si>
    <t>motel</t>
  </si>
  <si>
    <t>U Reja</t>
  </si>
  <si>
    <t>Schronisko młodzieżowe</t>
  </si>
  <si>
    <t>schronisko</t>
  </si>
  <si>
    <t>Dworek Mikołaja Reja</t>
  </si>
  <si>
    <t>dworek</t>
  </si>
  <si>
    <t>Skroniów</t>
  </si>
  <si>
    <t>Lanckorona</t>
  </si>
  <si>
    <t>Zamek Rycerski</t>
  </si>
  <si>
    <t>Sobków</t>
  </si>
  <si>
    <t>zamek</t>
  </si>
  <si>
    <t>POWIAT KAZIMIERSKI</t>
  </si>
  <si>
    <t>Dworek Niedzieli</t>
  </si>
  <si>
    <t>Kazimierza Wielka</t>
  </si>
  <si>
    <t>Hotel Wiśniewskich</t>
  </si>
  <si>
    <t>Kraśniów</t>
  </si>
  <si>
    <t>Grelland</t>
  </si>
  <si>
    <t>Paśmiechy</t>
  </si>
  <si>
    <t>MIASTO KIELCE</t>
  </si>
  <si>
    <t>Arkadia</t>
  </si>
  <si>
    <t>Kielce</t>
  </si>
  <si>
    <t>Astoria</t>
  </si>
  <si>
    <t>Bristol</t>
  </si>
  <si>
    <t>Citi-Hotel</t>
  </si>
  <si>
    <t>Elita</t>
  </si>
  <si>
    <t>Faraon</t>
  </si>
  <si>
    <t>Kameralny</t>
  </si>
  <si>
    <t>Karczówka</t>
  </si>
  <si>
    <t>Kongresowy</t>
  </si>
  <si>
    <t>La Mar</t>
  </si>
  <si>
    <t>Leśny Dwór</t>
  </si>
  <si>
    <t>Łysogóry</t>
  </si>
  <si>
    <t>Maraton</t>
  </si>
  <si>
    <t>Pod Złotą Różą</t>
  </si>
  <si>
    <t>Qubus</t>
  </si>
  <si>
    <t>Stadion</t>
  </si>
  <si>
    <t>Stella</t>
  </si>
  <si>
    <t>Śródmiejski</t>
  </si>
  <si>
    <t>Tara</t>
  </si>
  <si>
    <t>Tęczowy Młyn</t>
  </si>
  <si>
    <t>Wena</t>
  </si>
  <si>
    <t>Willa Magnat</t>
  </si>
  <si>
    <t>Wędrownik</t>
  </si>
  <si>
    <t>Dom Harcerza</t>
  </si>
  <si>
    <t>Centrum</t>
  </si>
  <si>
    <t>apartament</t>
  </si>
  <si>
    <t>dom pielgrzyma</t>
  </si>
  <si>
    <t>MOSiR</t>
  </si>
  <si>
    <t>hala sportowa</t>
  </si>
  <si>
    <t>Hellada</t>
  </si>
  <si>
    <t>Incom</t>
  </si>
  <si>
    <t>Kwatera prywatna</t>
  </si>
  <si>
    <t>Etap</t>
  </si>
  <si>
    <t>Wójcik</t>
  </si>
  <si>
    <t>Roadway</t>
  </si>
  <si>
    <t>Belka</t>
  </si>
  <si>
    <t>Kabała Bogusław</t>
  </si>
  <si>
    <t>Bębacz Bogdan</t>
  </si>
  <si>
    <t>Jaga</t>
  </si>
  <si>
    <t>Pałacyk Zielińskiego</t>
  </si>
  <si>
    <t>ZUGA-SHL</t>
  </si>
  <si>
    <t>Muzeum Narodowe</t>
  </si>
  <si>
    <t>Stangret</t>
  </si>
  <si>
    <t>Steo Dom</t>
  </si>
  <si>
    <t>Villa-Romano</t>
  </si>
  <si>
    <t>Dyminy</t>
  </si>
  <si>
    <t>Szkoła</t>
  </si>
  <si>
    <t>Zespół placówek-Jagiellońska</t>
  </si>
  <si>
    <t>POWIAT KIELECKI</t>
  </si>
  <si>
    <t>Koziołek</t>
  </si>
  <si>
    <t>Bodzentyn</t>
  </si>
  <si>
    <t>Schronisko</t>
  </si>
  <si>
    <t>Jodła</t>
  </si>
  <si>
    <t>Borków</t>
  </si>
  <si>
    <t>rekreacyjno-wypoczynkowy</t>
  </si>
  <si>
    <t>obiekt zlikwidowany</t>
  </si>
  <si>
    <t>Amazonka</t>
  </si>
  <si>
    <t>Afor</t>
  </si>
  <si>
    <t>ośrodek szkoleniowo-wypoczynkowy</t>
  </si>
  <si>
    <t>Uroczysko</t>
  </si>
  <si>
    <t>Eliot</t>
  </si>
  <si>
    <t>Brudzów</t>
  </si>
  <si>
    <t>Echo</t>
  </si>
  <si>
    <t>Cedzyna</t>
  </si>
  <si>
    <t>gościniec</t>
  </si>
  <si>
    <t>Chańcza</t>
  </si>
  <si>
    <t>domki letniskowe</t>
  </si>
  <si>
    <t>Chęciny</t>
  </si>
  <si>
    <t>schronisko młodzieżowe</t>
  </si>
  <si>
    <t>Apartament z widokiem</t>
  </si>
  <si>
    <t>Pod Srebrną Górą</t>
  </si>
  <si>
    <t>Raj</t>
  </si>
  <si>
    <t>Żabiniec</t>
  </si>
  <si>
    <t>Pstrąg</t>
  </si>
  <si>
    <t>Ciekoty</t>
  </si>
  <si>
    <t>Ambara's Club</t>
  </si>
  <si>
    <t>Dąbrowa</t>
  </si>
  <si>
    <t>Górno</t>
  </si>
  <si>
    <t>Noclegi Górno</t>
  </si>
  <si>
    <t>Biały Kruk</t>
  </si>
  <si>
    <t>Jodłowy Dwór</t>
  </si>
  <si>
    <t>Huta Szklana</t>
  </si>
  <si>
    <t>Okrąglak</t>
  </si>
  <si>
    <t>Korzecko</t>
  </si>
  <si>
    <t>Łagów</t>
  </si>
  <si>
    <t>Łopuszno</t>
  </si>
  <si>
    <t>ośrodek sportowo-wypoczynkowy</t>
  </si>
  <si>
    <t>Lwi Dwór</t>
  </si>
  <si>
    <t>Masłów</t>
  </si>
  <si>
    <t>Ameliówka</t>
  </si>
  <si>
    <t>Mąchocice</t>
  </si>
  <si>
    <t>Przwdiośnie</t>
  </si>
  <si>
    <t>Kemping</t>
  </si>
  <si>
    <t>Miedziana Góra</t>
  </si>
  <si>
    <t>kemping</t>
  </si>
  <si>
    <t>Tor Kielce</t>
  </si>
  <si>
    <t>Ćminsk Kościelny</t>
  </si>
  <si>
    <t>Dam-Mam</t>
  </si>
  <si>
    <t>Morawica</t>
  </si>
  <si>
    <t>Pod Skałką</t>
  </si>
  <si>
    <t>Nowa Słupia</t>
  </si>
  <si>
    <t>Pod Pielgrzymem</t>
  </si>
  <si>
    <t>Nord</t>
  </si>
  <si>
    <t>Dom Noclegowy</t>
  </si>
  <si>
    <t>Dla Ciebie</t>
  </si>
  <si>
    <t>Piotrów Zagościeniec</t>
  </si>
  <si>
    <t>Ośrodek wychowawczy</t>
  </si>
  <si>
    <t>Podzamcze Chęcińskie</t>
  </si>
  <si>
    <t>ośrodek wychowawczy</t>
  </si>
  <si>
    <t>remont, nieznana data otwarcia</t>
  </si>
  <si>
    <t>Gołoborze</t>
  </si>
  <si>
    <t>Rudki</t>
  </si>
  <si>
    <t>centrum konferencyjno-wypoczynkowe</t>
  </si>
  <si>
    <t>U Jana</t>
  </si>
  <si>
    <t>Sitkówka-Nowiny</t>
  </si>
  <si>
    <t>Strawczyn</t>
  </si>
  <si>
    <t>Korbowa Koliba</t>
  </si>
  <si>
    <t>Suków</t>
  </si>
  <si>
    <t>Jodełka</t>
  </si>
  <si>
    <t>Święta Katarzyna</t>
  </si>
  <si>
    <t>Baba Jaga</t>
  </si>
  <si>
    <t>Pod Lasem</t>
  </si>
  <si>
    <t>Pokoje noclegowe</t>
  </si>
  <si>
    <t>Stacja turystyczna</t>
  </si>
  <si>
    <t>Pod Jaskółką</t>
  </si>
  <si>
    <t>Leśna Biesiada</t>
  </si>
  <si>
    <t>Wola Kopcowa</t>
  </si>
  <si>
    <t>Centrum Edukacyjne</t>
  </si>
  <si>
    <t>Wólka Milanowska</t>
  </si>
  <si>
    <t>ośrodek szkoleniowe</t>
  </si>
  <si>
    <t>Świętokrzyski</t>
  </si>
  <si>
    <t>Zagnańsk</t>
  </si>
  <si>
    <t>Magnolia</t>
  </si>
  <si>
    <t>Zgórsko</t>
  </si>
  <si>
    <t>Nowiny</t>
  </si>
  <si>
    <t>POWIAT KONECKI</t>
  </si>
  <si>
    <t>Dom Pielgrzyma</t>
  </si>
  <si>
    <t>Czarna</t>
  </si>
  <si>
    <t>wynajem tylko na spotkania religijne</t>
  </si>
  <si>
    <t>Oksana</t>
  </si>
  <si>
    <t>Czarniecka Góra</t>
  </si>
  <si>
    <t>dom wypoczynkowy</t>
  </si>
  <si>
    <t>Unirol</t>
  </si>
  <si>
    <t>nie udzielili informacji</t>
  </si>
  <si>
    <t>Zosieńka</t>
  </si>
  <si>
    <t>Podzamcze</t>
  </si>
  <si>
    <t>Fałków</t>
  </si>
  <si>
    <t>Reneta</t>
  </si>
  <si>
    <t>Gowarczów</t>
  </si>
  <si>
    <t>Orlen</t>
  </si>
  <si>
    <t>Końskie</t>
  </si>
  <si>
    <t>Łuczyński</t>
  </si>
  <si>
    <t>Modliszewice</t>
  </si>
  <si>
    <t>Energetyk</t>
  </si>
  <si>
    <t>Sielpia</t>
  </si>
  <si>
    <t>OSiR</t>
  </si>
  <si>
    <t>Ośrodek KWP</t>
  </si>
  <si>
    <t>Bartek</t>
  </si>
  <si>
    <t>Belferek</t>
  </si>
  <si>
    <t>Camargo</t>
  </si>
  <si>
    <t>Eljot</t>
  </si>
  <si>
    <t>Kaprys</t>
  </si>
  <si>
    <t>Kasia</t>
  </si>
  <si>
    <t>Korab</t>
  </si>
  <si>
    <t>zły numer</t>
  </si>
  <si>
    <t>Łucznik</t>
  </si>
  <si>
    <t>Morena</t>
  </si>
  <si>
    <t>Oaza</t>
  </si>
  <si>
    <t>Puchacz</t>
  </si>
  <si>
    <t>Relax</t>
  </si>
  <si>
    <t>Sosenka</t>
  </si>
  <si>
    <t>Stokrotka</t>
  </si>
  <si>
    <t>Zafama</t>
  </si>
  <si>
    <t>Żuczek</t>
  </si>
  <si>
    <t>Ośrodek</t>
  </si>
  <si>
    <t>PKE SA</t>
  </si>
  <si>
    <t>Foton</t>
  </si>
  <si>
    <t>Próchnik</t>
  </si>
  <si>
    <t>Voyager</t>
  </si>
  <si>
    <t>Leśniczanka</t>
  </si>
  <si>
    <t>Stąporków</t>
  </si>
  <si>
    <t>ośrodek szkoleniowy</t>
  </si>
  <si>
    <t>Henkel</t>
  </si>
  <si>
    <t>POWIAT OPATOWSKI</t>
  </si>
  <si>
    <t>Magnat</t>
  </si>
  <si>
    <t>Jacentów</t>
  </si>
  <si>
    <t>Opatów</t>
  </si>
  <si>
    <t>Amigo</t>
  </si>
  <si>
    <t>Ożarów</t>
  </si>
  <si>
    <t>Noclegi</t>
  </si>
  <si>
    <t>Wyszmontów</t>
  </si>
  <si>
    <t>POWIAT OSTROWIECKI</t>
  </si>
  <si>
    <t>Zakład Porcelany</t>
  </si>
  <si>
    <t>Ćmielów</t>
  </si>
  <si>
    <t>Panorama</t>
  </si>
  <si>
    <t>Nietulisko Duże</t>
  </si>
  <si>
    <t>czynne w wakacje</t>
  </si>
  <si>
    <t>Ostrowiec Św.</t>
  </si>
  <si>
    <t>Pałac Tarnowskich</t>
  </si>
  <si>
    <t>Pod parowozem</t>
  </si>
  <si>
    <t>Wichrowe Wzgórze</t>
  </si>
  <si>
    <t>Victoria</t>
  </si>
  <si>
    <t>Pod Różą</t>
  </si>
  <si>
    <t>RED</t>
  </si>
  <si>
    <t>Bursa</t>
  </si>
  <si>
    <t>bursa szkolna</t>
  </si>
  <si>
    <t>Przystań</t>
  </si>
  <si>
    <t>Leśne Kąty</t>
  </si>
  <si>
    <t>Szewna</t>
  </si>
  <si>
    <t>POWIAT PIŃCZOWSKI</t>
  </si>
  <si>
    <t>Loch Ness</t>
  </si>
  <si>
    <t>Gacki</t>
  </si>
  <si>
    <t>camping</t>
  </si>
  <si>
    <t>Krzyżanowice Dolne</t>
  </si>
  <si>
    <t>Dom wycieczkowy</t>
  </si>
  <si>
    <t>Pińczów</t>
  </si>
  <si>
    <t>dom wycieczkowy</t>
  </si>
  <si>
    <t>POWIAT SANDOMIERSKI</t>
  </si>
  <si>
    <t>Czyżów Szlachecki</t>
  </si>
  <si>
    <t>Pałac</t>
  </si>
  <si>
    <t>Sandomierski</t>
  </si>
  <si>
    <t>Lenarczyce</t>
  </si>
  <si>
    <t>nie przyjmują bo wesele</t>
  </si>
  <si>
    <t>Basztowy</t>
  </si>
  <si>
    <t>Sandomierz</t>
  </si>
  <si>
    <t>Pod Ciżemką</t>
  </si>
  <si>
    <t>Sarmata</t>
  </si>
  <si>
    <t>Grodzki</t>
  </si>
  <si>
    <t>Alibi</t>
  </si>
  <si>
    <t>Królowej Jadwigi</t>
  </si>
  <si>
    <t>Motel BP</t>
  </si>
  <si>
    <t>Winnica</t>
  </si>
  <si>
    <t>Willa w Ogrodzie</t>
  </si>
  <si>
    <t>Sandomiria</t>
  </si>
  <si>
    <t>Maria</t>
  </si>
  <si>
    <t>Alicja</t>
  </si>
  <si>
    <t>Górka Literacka</t>
  </si>
  <si>
    <t>Hotelik przy szpitalu</t>
  </si>
  <si>
    <t>Jutrzenka</t>
  </si>
  <si>
    <t>Agro</t>
  </si>
  <si>
    <t>Oskar</t>
  </si>
  <si>
    <t>Kwatera</t>
  </si>
  <si>
    <t>czynne w okresie wakacji</t>
  </si>
  <si>
    <t>Browarny</t>
  </si>
  <si>
    <t>POWIAT SKARŻYSKI</t>
  </si>
  <si>
    <t>Ziółek</t>
  </si>
  <si>
    <t>Łączna</t>
  </si>
  <si>
    <t>Komes</t>
  </si>
  <si>
    <t>Skarżysko-Kam.</t>
  </si>
  <si>
    <t>Promień</t>
  </si>
  <si>
    <t>Dom pielgrzyma</t>
  </si>
  <si>
    <t>Rejów</t>
  </si>
  <si>
    <t>Suchedniów</t>
  </si>
  <si>
    <t>Paradiso</t>
  </si>
  <si>
    <t>Resident</t>
  </si>
  <si>
    <t>Mostki</t>
  </si>
  <si>
    <t>POWIAT STARACHOWICKI</t>
  </si>
  <si>
    <t>Kałków-Godów</t>
  </si>
  <si>
    <t>Oczko</t>
  </si>
  <si>
    <t>Krynki</t>
  </si>
  <si>
    <t>WSHE -Łodź</t>
  </si>
  <si>
    <t>Carmen</t>
  </si>
  <si>
    <t>Szary Wilk</t>
  </si>
  <si>
    <t>Młynek</t>
  </si>
  <si>
    <t>Europa</t>
  </si>
  <si>
    <t>Starachowice</t>
  </si>
  <si>
    <t>Senator</t>
  </si>
  <si>
    <t>Dom noclegowy</t>
  </si>
  <si>
    <t>Eden</t>
  </si>
  <si>
    <t>Internat</t>
  </si>
  <si>
    <t>Świt</t>
  </si>
  <si>
    <t>MCRiW</t>
  </si>
  <si>
    <t>Eldorado</t>
  </si>
  <si>
    <t>Styków</t>
  </si>
  <si>
    <t>Ośrodek wypoczynkowy</t>
  </si>
  <si>
    <t>Opactwo</t>
  </si>
  <si>
    <t>Wąchock</t>
  </si>
  <si>
    <t>dom gościnny</t>
  </si>
  <si>
    <t>POWIAT STASZOWSKI</t>
  </si>
  <si>
    <t>Golejów</t>
  </si>
  <si>
    <t>Lotnik</t>
  </si>
  <si>
    <t>Pod Sosnami</t>
  </si>
  <si>
    <t>Wilga</t>
  </si>
  <si>
    <t>Cztery wiatry</t>
  </si>
  <si>
    <t>Korytnica</t>
  </si>
  <si>
    <t>Popielówka</t>
  </si>
  <si>
    <t>Kurozwęki</t>
  </si>
  <si>
    <t>Dersław</t>
  </si>
  <si>
    <t>Połaniec</t>
  </si>
  <si>
    <t>Rytwiany</t>
  </si>
  <si>
    <t>Pustelnia Złotego lasu</t>
  </si>
  <si>
    <t>Gwarek</t>
  </si>
  <si>
    <t>Staszów</t>
  </si>
  <si>
    <t>Lord</t>
  </si>
  <si>
    <t>Gościniec</t>
  </si>
  <si>
    <t>Strużki</t>
  </si>
  <si>
    <t>POWIAT WŁOSZCZOWSKI</t>
  </si>
  <si>
    <t>Stanica harcerska</t>
  </si>
  <si>
    <t>Biały Brzeg</t>
  </si>
  <si>
    <t>Żmuda</t>
  </si>
  <si>
    <t>Lubachowy</t>
  </si>
  <si>
    <t>Mariage</t>
  </si>
  <si>
    <t>Włoszczowa</t>
  </si>
  <si>
    <t>Rycerska</t>
  </si>
  <si>
    <t>Villa Aromat</t>
  </si>
  <si>
    <t>Podział na powiaty</t>
  </si>
  <si>
    <t>Ilość miejsc noclegowych ogółem</t>
  </si>
  <si>
    <t>Powiat</t>
  </si>
  <si>
    <t>Buski</t>
  </si>
  <si>
    <t>Jędrzejowski</t>
  </si>
  <si>
    <t>Miasto Kielce</t>
  </si>
  <si>
    <t>Kielecki</t>
  </si>
  <si>
    <t>Kazimierski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</si>
  <si>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</si>
  <si>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</si>
  <si>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</si>
  <si>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</si>
  <si>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</si>
  <si>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</si>
  <si>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</si>
  <si>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</si>
  <si>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</si>
  <si>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SUMA</t>
  </si>
  <si>
    <t>obiekt czynny od połowy maja 2010</t>
  </si>
  <si>
    <t>obiekt nieczynny</t>
  </si>
  <si>
    <t>brak odpowiedzi</t>
  </si>
  <si>
    <t>niechętnie wynajmują</t>
  </si>
  <si>
    <t>Kolumna1</t>
  </si>
  <si>
    <t>Obłożenie całościowe</t>
  </si>
  <si>
    <t>Ilość miejsc ogółem</t>
  </si>
  <si>
    <t>Całe województwo</t>
  </si>
  <si>
    <t>Hotele w Kielcach</t>
  </si>
  <si>
    <t>Ilość miejsc</t>
  </si>
  <si>
    <t>Nazwa</t>
  </si>
  <si>
    <t xml:space="preserve">Ilość miejsc </t>
  </si>
  <si>
    <t>Obłożenie z podziałem na kategorie</t>
  </si>
  <si>
    <t>Kategorie</t>
  </si>
  <si>
    <t>Hotele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</si>
  <si>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</si>
  <si>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</si>
  <si>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</si>
  <si>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</si>
  <si>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</si>
  <si>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</si>
  <si>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</si>
  <si>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</si>
  <si>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skarżyski</t>
  </si>
  <si>
    <t>starachowicki</t>
  </si>
  <si>
    <t>staszowski</t>
  </si>
  <si>
    <t>włoszczowski</t>
  </si>
  <si>
    <t>Motele</t>
  </si>
  <si>
    <t>Ośrodki wypoczynkowe</t>
  </si>
  <si>
    <t>Schroniska</t>
  </si>
  <si>
    <t>Kwatery prywatne</t>
  </si>
  <si>
    <t>Pensjonaty</t>
  </si>
  <si>
    <t>Zajazdy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</si>
</sst>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4"/>
      <color indexed="8"/>
      <name val="Czcionka tekstu podstawowego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name val="Czcionka tekstu podstawowego"/>
      <family val="2"/>
    </font>
    <font>
      <sz val="20"/>
      <color indexed="8"/>
      <name val="Czcionka tekstu podstawowego"/>
      <family val="0"/>
    </font>
    <font>
      <sz val="1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sz val="20"/>
      <color theme="1"/>
      <name val="Czcionka tekstu podstawowego"/>
      <family val="0"/>
    </font>
    <font>
      <sz val="18"/>
      <color theme="1"/>
      <name val="Czcionka tekstu podstawowego"/>
      <family val="0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shrinkToFit="1"/>
    </xf>
    <xf numFmtId="9" fontId="0" fillId="0" borderId="0" xfId="0" applyNumberFormat="1" applyAlignment="1">
      <alignment/>
    </xf>
    <xf numFmtId="0" fontId="39" fillId="0" borderId="0" xfId="0" applyFont="1" applyAlignment="1">
      <alignment shrinkToFit="1"/>
    </xf>
    <xf numFmtId="0" fontId="42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0" fillId="0" borderId="0" xfId="0" applyNumberFormat="1" applyAlignment="1">
      <alignment/>
    </xf>
    <xf numFmtId="0" fontId="37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10" fontId="0" fillId="0" borderId="0" xfId="0" applyNumberFormat="1" applyAlignment="1">
      <alignment/>
    </xf>
    <xf numFmtId="10" fontId="42" fillId="0" borderId="0" xfId="0" applyNumberFormat="1" applyFont="1" applyAlignment="1">
      <alignment shrinkToFit="1"/>
    </xf>
    <xf numFmtId="10" fontId="3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25" borderId="0" xfId="0" applyFill="1" applyAlignment="1">
      <alignment shrinkToFit="1"/>
    </xf>
    <xf numFmtId="0" fontId="37" fillId="25" borderId="0" xfId="0" applyFont="1" applyFill="1" applyAlignment="1">
      <alignment/>
    </xf>
    <xf numFmtId="10" fontId="0" fillId="25" borderId="0" xfId="0" applyNumberFormat="1" applyFill="1" applyAlignment="1">
      <alignment/>
    </xf>
    <xf numFmtId="0" fontId="37" fillId="25" borderId="0" xfId="0" applyFont="1" applyFill="1" applyAlignment="1">
      <alignment shrinkToFit="1"/>
    </xf>
    <xf numFmtId="10" fontId="37" fillId="25" borderId="0" xfId="0" applyNumberFormat="1" applyFont="1" applyFill="1" applyAlignment="1">
      <alignment/>
    </xf>
    <xf numFmtId="0" fontId="39" fillId="25" borderId="0" xfId="0" applyFont="1" applyFill="1" applyAlignment="1">
      <alignment shrinkToFit="1"/>
    </xf>
    <xf numFmtId="10" fontId="37" fillId="0" borderId="0" xfId="0" applyNumberFormat="1" applyFont="1" applyBorder="1" applyAlignment="1">
      <alignment/>
    </xf>
    <xf numFmtId="0" fontId="0" fillId="25" borderId="0" xfId="0" applyFill="1" applyAlignment="1">
      <alignment/>
    </xf>
    <xf numFmtId="0" fontId="43" fillId="0" borderId="0" xfId="0" applyFont="1" applyAlignment="1">
      <alignment horizontal="center"/>
    </xf>
    <xf numFmtId="10" fontId="4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46" fillId="0" borderId="0" xfId="0" applyFont="1" applyAlignment="1">
      <alignment horizont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11:F26" totalsRowShown="0">
  <tableColumns count="5">
    <tableColumn id="1" name="Kolumna1"/>
    <tableColumn id="2" name="Powiat"/>
    <tableColumn id="3" name="Ilość miejsc noclegowych ogółem"/>
    <tableColumn id="4" name="Ilość rezerwacji"/>
    <tableColumn id="5" name="Procent rezerwacji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9" name="Tabela9" displayName="Tabela9" ref="C6:F30" totalsRowShown="0">
  <autoFilter ref="C6:F30"/>
  <tableColumns count="4">
    <tableColumn id="1" name="Nazwa"/>
    <tableColumn id="2" name="Ilość miejsc 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C13:F28" totalsRowShown="0">
  <autoFilter ref="C13:F28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C31:F46" totalsRowShown="0">
  <autoFilter ref="C31:F46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C49:F64" totalsRowShown="0">
  <autoFilter ref="C49:F64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ela5" displayName="Tabela5" ref="C67:F82" totalsRowShown="0">
  <autoFilter ref="C67:F82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ela6" displayName="Tabela6" ref="C85:F100" totalsRowShown="0">
  <autoFilter ref="C85:F100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ela7" displayName="Tabela7" ref="C103:F118" totalsRowShown="0">
  <autoFilter ref="C103:F118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ela8" displayName="Tabela8" ref="C121:F136" totalsRowShown="0">
  <autoFilter ref="C121:F136"/>
  <tableColumns count="4">
    <tableColumn id="1" name="Powiat"/>
    <tableColumn id="2" name="Ilość miejsc"/>
    <tableColumn id="3" name="Ilość rezerwacji"/>
    <tableColumn id="4" name="Procent rezerwacji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398"/>
  <sheetViews>
    <sheetView tabSelected="1" zoomScalePageLayoutView="0" workbookViewId="0" topLeftCell="A1">
      <selection activeCell="K17" sqref="K17"/>
    </sheetView>
  </sheetViews>
  <sheetFormatPr defaultColWidth="8.796875" defaultRowHeight="14.25"/>
  <cols>
    <col min="3" max="3" width="3.3984375" style="0" bestFit="1" customWidth="1"/>
    <col min="4" max="4" width="28.69921875" style="1" bestFit="1" customWidth="1"/>
    <col min="5" max="5" width="20.5" style="1" customWidth="1"/>
    <col min="6" max="6" width="20.8984375" style="1" customWidth="1"/>
    <col min="7" max="7" width="11.19921875" style="0" customWidth="1"/>
    <col min="8" max="8" width="19.3984375" style="0" customWidth="1"/>
    <col min="9" max="9" width="11.69921875" style="11" customWidth="1"/>
    <col min="10" max="10" width="30.19921875" style="0" bestFit="1" customWidth="1"/>
  </cols>
  <sheetData>
    <row r="1" ht="14.25"/>
    <row r="2" ht="14.25"/>
    <row r="3" ht="14.25"/>
    <row r="4" spans="5:13" ht="18">
      <c r="E4" s="26" t="s">
        <v>0</v>
      </c>
      <c r="F4" s="26"/>
      <c r="G4" s="26"/>
      <c r="H4" s="26"/>
      <c r="I4" s="27"/>
      <c r="J4" s="26"/>
      <c r="K4" s="26"/>
      <c r="L4" s="26"/>
      <c r="M4" s="26"/>
    </row>
    <row r="5" ht="14.25"/>
    <row r="6" ht="14.25"/>
    <row r="7" spans="4:10" ht="18">
      <c r="D7" s="4" t="s">
        <v>1</v>
      </c>
      <c r="E7" s="4" t="s">
        <v>2</v>
      </c>
      <c r="F7" s="4" t="s">
        <v>20</v>
      </c>
      <c r="G7" s="4" t="s">
        <v>3</v>
      </c>
      <c r="H7" s="4" t="s">
        <v>4</v>
      </c>
      <c r="I7" s="12" t="s">
        <v>5</v>
      </c>
      <c r="J7" s="4" t="s">
        <v>74</v>
      </c>
    </row>
    <row r="8" ht="14.25"/>
    <row r="9" spans="4:7" ht="14.25">
      <c r="D9" s="28" t="s">
        <v>6</v>
      </c>
      <c r="E9" s="28"/>
      <c r="F9" s="28"/>
      <c r="G9" s="28"/>
    </row>
    <row r="10" spans="3:8" ht="14.25">
      <c r="C10" t="s">
        <v>7</v>
      </c>
      <c r="D10" s="1" t="s">
        <v>21</v>
      </c>
      <c r="E10" s="1" t="s">
        <v>22</v>
      </c>
      <c r="F10" s="1" t="s">
        <v>23</v>
      </c>
      <c r="G10">
        <v>90</v>
      </c>
      <c r="H10">
        <v>10</v>
      </c>
    </row>
    <row r="11" spans="3:9" ht="14.25">
      <c r="C11" t="s">
        <v>8</v>
      </c>
      <c r="D11" s="1" t="s">
        <v>24</v>
      </c>
      <c r="E11" s="1" t="s">
        <v>22</v>
      </c>
      <c r="F11" s="1" t="s">
        <v>23</v>
      </c>
      <c r="G11">
        <v>50</v>
      </c>
      <c r="H11">
        <v>25</v>
      </c>
      <c r="I11" s="11">
        <f aca="true" t="shared" si="0" ref="I11:I17">H11/G11</f>
        <v>0.5</v>
      </c>
    </row>
    <row r="12" spans="3:9" ht="14.25">
      <c r="C12" t="s">
        <v>9</v>
      </c>
      <c r="D12" s="1" t="s">
        <v>103</v>
      </c>
      <c r="E12" s="1" t="s">
        <v>104</v>
      </c>
      <c r="F12" s="1" t="s">
        <v>23</v>
      </c>
      <c r="G12">
        <v>195</v>
      </c>
      <c r="H12">
        <v>195</v>
      </c>
      <c r="I12" s="2">
        <f t="shared" si="0"/>
        <v>1</v>
      </c>
    </row>
    <row r="13" spans="3:9" ht="14.25">
      <c r="C13" t="s">
        <v>10</v>
      </c>
      <c r="D13" s="1" t="s">
        <v>149</v>
      </c>
      <c r="E13" s="1" t="s">
        <v>150</v>
      </c>
      <c r="F13" s="1" t="s">
        <v>23</v>
      </c>
      <c r="G13">
        <v>43</v>
      </c>
      <c r="H13">
        <v>28</v>
      </c>
      <c r="I13" s="11">
        <f t="shared" si="0"/>
        <v>0.6511627906976745</v>
      </c>
    </row>
    <row r="14" spans="3:11" ht="14.25">
      <c r="C14" t="s">
        <v>11</v>
      </c>
      <c r="D14" s="1" t="s">
        <v>30</v>
      </c>
      <c r="E14" s="1" t="s">
        <v>22</v>
      </c>
      <c r="F14" s="1" t="s">
        <v>31</v>
      </c>
      <c r="G14">
        <v>14</v>
      </c>
      <c r="H14">
        <v>0</v>
      </c>
      <c r="I14" s="11">
        <f t="shared" si="0"/>
        <v>0</v>
      </c>
      <c r="K14" s="2"/>
    </row>
    <row r="15" spans="3:9" ht="14.25">
      <c r="C15" t="s">
        <v>12</v>
      </c>
      <c r="D15" s="1" t="s">
        <v>32</v>
      </c>
      <c r="E15" s="1" t="s">
        <v>22</v>
      </c>
      <c r="F15" s="1" t="s">
        <v>31</v>
      </c>
      <c r="G15">
        <v>20</v>
      </c>
      <c r="H15">
        <v>10</v>
      </c>
      <c r="I15" s="11">
        <f t="shared" si="0"/>
        <v>0.5</v>
      </c>
    </row>
    <row r="16" spans="3:11" ht="14.25">
      <c r="C16" t="s">
        <v>13</v>
      </c>
      <c r="D16" s="1" t="s">
        <v>35</v>
      </c>
      <c r="E16" s="1" t="s">
        <v>22</v>
      </c>
      <c r="F16" s="1" t="s">
        <v>31</v>
      </c>
      <c r="G16">
        <v>15</v>
      </c>
      <c r="H16">
        <v>7</v>
      </c>
      <c r="I16" s="11">
        <f t="shared" si="0"/>
        <v>0.4666666666666667</v>
      </c>
      <c r="K16" s="2"/>
    </row>
    <row r="17" spans="3:11" ht="14.25">
      <c r="C17" t="s">
        <v>14</v>
      </c>
      <c r="D17" s="1" t="s">
        <v>36</v>
      </c>
      <c r="E17" s="1" t="s">
        <v>22</v>
      </c>
      <c r="F17" s="1" t="s">
        <v>31</v>
      </c>
      <c r="G17">
        <v>16</v>
      </c>
      <c r="H17">
        <v>16</v>
      </c>
      <c r="I17" s="2">
        <f t="shared" si="0"/>
        <v>1</v>
      </c>
      <c r="J17" t="str">
        <f>IF(I17=100%,"pełna rezerwacja",K19)</f>
        <v>pełna rezerwacja</v>
      </c>
      <c r="K17" s="2"/>
    </row>
    <row r="18" spans="3:10" ht="14.25">
      <c r="C18" t="s">
        <v>15</v>
      </c>
      <c r="D18" s="1" t="s">
        <v>37</v>
      </c>
      <c r="E18" s="1" t="s">
        <v>22</v>
      </c>
      <c r="F18" s="1" t="s">
        <v>31</v>
      </c>
      <c r="I18" s="11">
        <v>0</v>
      </c>
      <c r="J18" t="s">
        <v>38</v>
      </c>
    </row>
    <row r="19" spans="3:9" ht="14.25">
      <c r="C19" t="s">
        <v>16</v>
      </c>
      <c r="D19" s="1" t="s">
        <v>39</v>
      </c>
      <c r="E19" s="1" t="s">
        <v>22</v>
      </c>
      <c r="F19" s="1" t="s">
        <v>31</v>
      </c>
      <c r="G19">
        <v>7</v>
      </c>
      <c r="H19">
        <v>4</v>
      </c>
      <c r="I19" s="11">
        <f>H19/G19</f>
        <v>0.5714285714285714</v>
      </c>
    </row>
    <row r="20" spans="3:9" ht="14.25">
      <c r="C20" t="s">
        <v>17</v>
      </c>
      <c r="D20" s="1" t="s">
        <v>51</v>
      </c>
      <c r="E20" s="1" t="s">
        <v>22</v>
      </c>
      <c r="F20" s="1" t="s">
        <v>31</v>
      </c>
      <c r="G20">
        <v>10</v>
      </c>
      <c r="H20">
        <v>3</v>
      </c>
      <c r="I20" s="11">
        <f>H20/G20</f>
        <v>0.3</v>
      </c>
    </row>
    <row r="21" spans="3:10" ht="14.25">
      <c r="C21" t="s">
        <v>18</v>
      </c>
      <c r="D21" s="1" t="s">
        <v>52</v>
      </c>
      <c r="E21" s="1" t="s">
        <v>22</v>
      </c>
      <c r="F21" s="1" t="s">
        <v>31</v>
      </c>
      <c r="I21" s="11">
        <v>0</v>
      </c>
      <c r="J21" t="s">
        <v>38</v>
      </c>
    </row>
    <row r="22" spans="3:9" ht="14.25">
      <c r="C22" t="s">
        <v>19</v>
      </c>
      <c r="D22" s="1" t="s">
        <v>53</v>
      </c>
      <c r="E22" s="1" t="s">
        <v>22</v>
      </c>
      <c r="F22" s="1" t="s">
        <v>31</v>
      </c>
      <c r="G22">
        <v>16</v>
      </c>
      <c r="H22">
        <v>0</v>
      </c>
      <c r="I22" s="11">
        <f>H22/G22</f>
        <v>0</v>
      </c>
    </row>
    <row r="23" spans="3:9" ht="14.25">
      <c r="C23" t="s">
        <v>40</v>
      </c>
      <c r="D23" s="1" t="s">
        <v>54</v>
      </c>
      <c r="E23" s="1" t="s">
        <v>22</v>
      </c>
      <c r="F23" s="1" t="s">
        <v>31</v>
      </c>
      <c r="G23">
        <v>21</v>
      </c>
      <c r="H23">
        <v>2</v>
      </c>
      <c r="I23" s="11">
        <f>H23/G23</f>
        <v>0.09523809523809523</v>
      </c>
    </row>
    <row r="24" spans="3:9" ht="14.25">
      <c r="C24" t="s">
        <v>41</v>
      </c>
      <c r="D24" s="1" t="s">
        <v>55</v>
      </c>
      <c r="E24" s="1" t="s">
        <v>22</v>
      </c>
      <c r="F24" s="1" t="s">
        <v>31</v>
      </c>
      <c r="G24">
        <v>15</v>
      </c>
      <c r="H24">
        <v>5</v>
      </c>
      <c r="I24" s="11">
        <f>H24/G24</f>
        <v>0.3333333333333333</v>
      </c>
    </row>
    <row r="25" spans="3:10" ht="14.25">
      <c r="C25" t="s">
        <v>42</v>
      </c>
      <c r="D25" s="5" t="s">
        <v>57</v>
      </c>
      <c r="E25" s="1" t="s">
        <v>22</v>
      </c>
      <c r="F25" s="1" t="s">
        <v>31</v>
      </c>
      <c r="I25" s="11">
        <v>0</v>
      </c>
      <c r="J25" t="s">
        <v>509</v>
      </c>
    </row>
    <row r="26" spans="3:9" ht="14.25">
      <c r="C26" t="s">
        <v>43</v>
      </c>
      <c r="D26" s="1" t="s">
        <v>66</v>
      </c>
      <c r="E26" s="1" t="s">
        <v>22</v>
      </c>
      <c r="F26" s="1" t="s">
        <v>31</v>
      </c>
      <c r="G26">
        <v>7</v>
      </c>
      <c r="H26">
        <v>7</v>
      </c>
      <c r="I26" s="2">
        <f>H26/G26</f>
        <v>1</v>
      </c>
    </row>
    <row r="27" spans="3:9" ht="14.25">
      <c r="C27" t="s">
        <v>44</v>
      </c>
      <c r="D27" s="1" t="s">
        <v>67</v>
      </c>
      <c r="E27" s="1" t="s">
        <v>22</v>
      </c>
      <c r="F27" s="1" t="s">
        <v>31</v>
      </c>
      <c r="G27">
        <v>19</v>
      </c>
      <c r="H27">
        <v>6</v>
      </c>
      <c r="I27" s="11">
        <f>H27/G27</f>
        <v>0.3157894736842105</v>
      </c>
    </row>
    <row r="28" spans="3:9" ht="14.25">
      <c r="C28" t="s">
        <v>45</v>
      </c>
      <c r="D28" s="1" t="s">
        <v>68</v>
      </c>
      <c r="E28" s="1" t="s">
        <v>22</v>
      </c>
      <c r="F28" s="1" t="s">
        <v>31</v>
      </c>
      <c r="G28">
        <v>12</v>
      </c>
      <c r="H28">
        <v>0</v>
      </c>
      <c r="I28" s="11">
        <f>H28/G28</f>
        <v>0</v>
      </c>
    </row>
    <row r="29" spans="3:10" ht="14.25">
      <c r="C29" t="s">
        <v>46</v>
      </c>
      <c r="D29" s="5" t="s">
        <v>110</v>
      </c>
      <c r="E29" s="1" t="s">
        <v>104</v>
      </c>
      <c r="F29" s="1" t="s">
        <v>31</v>
      </c>
      <c r="G29">
        <v>0</v>
      </c>
      <c r="H29">
        <v>0</v>
      </c>
      <c r="I29" s="11">
        <v>0</v>
      </c>
      <c r="J29" t="s">
        <v>509</v>
      </c>
    </row>
    <row r="30" spans="3:10" ht="14.25">
      <c r="C30" t="s">
        <v>47</v>
      </c>
      <c r="D30" s="1" t="s">
        <v>111</v>
      </c>
      <c r="E30" s="1" t="s">
        <v>104</v>
      </c>
      <c r="F30" s="1" t="s">
        <v>31</v>
      </c>
      <c r="G30">
        <v>0</v>
      </c>
      <c r="H30">
        <v>0</v>
      </c>
      <c r="I30" s="11">
        <v>0</v>
      </c>
      <c r="J30" t="s">
        <v>38</v>
      </c>
    </row>
    <row r="31" spans="3:9" ht="14.25">
      <c r="C31" t="s">
        <v>48</v>
      </c>
      <c r="D31" s="3" t="s">
        <v>112</v>
      </c>
      <c r="E31" s="1" t="s">
        <v>104</v>
      </c>
      <c r="F31" s="1" t="s">
        <v>31</v>
      </c>
      <c r="G31">
        <v>0</v>
      </c>
      <c r="H31">
        <v>0</v>
      </c>
      <c r="I31" s="11">
        <v>0</v>
      </c>
    </row>
    <row r="32" spans="3:10" ht="14.25">
      <c r="C32" t="s">
        <v>49</v>
      </c>
      <c r="D32" s="1" t="s">
        <v>113</v>
      </c>
      <c r="E32" s="1" t="s">
        <v>104</v>
      </c>
      <c r="F32" s="1" t="s">
        <v>31</v>
      </c>
      <c r="G32">
        <v>0</v>
      </c>
      <c r="H32">
        <v>0</v>
      </c>
      <c r="I32" s="11">
        <v>0</v>
      </c>
      <c r="J32" t="s">
        <v>114</v>
      </c>
    </row>
    <row r="33" spans="3:10" ht="14.25">
      <c r="C33" t="s">
        <v>58</v>
      </c>
      <c r="D33" s="1" t="s">
        <v>115</v>
      </c>
      <c r="E33" s="1" t="s">
        <v>104</v>
      </c>
      <c r="F33" s="1" t="s">
        <v>31</v>
      </c>
      <c r="G33">
        <v>0</v>
      </c>
      <c r="H33">
        <v>0</v>
      </c>
      <c r="I33" s="11">
        <v>0</v>
      </c>
      <c r="J33" t="s">
        <v>116</v>
      </c>
    </row>
    <row r="34" spans="3:9" ht="14.25">
      <c r="C34" t="s">
        <v>59</v>
      </c>
      <c r="D34" s="1" t="s">
        <v>117</v>
      </c>
      <c r="E34" s="1" t="s">
        <v>104</v>
      </c>
      <c r="F34" s="1" t="s">
        <v>31</v>
      </c>
      <c r="G34">
        <v>8</v>
      </c>
      <c r="H34">
        <v>8</v>
      </c>
      <c r="I34" s="2">
        <f aca="true" t="shared" si="1" ref="I34:I39">H34/G34</f>
        <v>1</v>
      </c>
    </row>
    <row r="35" spans="3:9" ht="14.25">
      <c r="C35" t="s">
        <v>60</v>
      </c>
      <c r="D35" s="1" t="s">
        <v>118</v>
      </c>
      <c r="E35" s="1" t="s">
        <v>104</v>
      </c>
      <c r="F35" s="1" t="s">
        <v>31</v>
      </c>
      <c r="G35">
        <v>10</v>
      </c>
      <c r="H35">
        <v>0</v>
      </c>
      <c r="I35" s="11">
        <f t="shared" si="1"/>
        <v>0</v>
      </c>
    </row>
    <row r="36" spans="3:9" ht="14.25">
      <c r="C36" t="s">
        <v>61</v>
      </c>
      <c r="D36" s="1" t="s">
        <v>119</v>
      </c>
      <c r="E36" s="1" t="s">
        <v>104</v>
      </c>
      <c r="F36" s="1" t="s">
        <v>31</v>
      </c>
      <c r="G36">
        <v>8</v>
      </c>
      <c r="H36">
        <v>0</v>
      </c>
      <c r="I36" s="11">
        <f t="shared" si="1"/>
        <v>0</v>
      </c>
    </row>
    <row r="37" spans="3:9" ht="14.25">
      <c r="C37" t="s">
        <v>62</v>
      </c>
      <c r="D37" s="1" t="s">
        <v>120</v>
      </c>
      <c r="E37" s="1" t="s">
        <v>104</v>
      </c>
      <c r="F37" s="1" t="s">
        <v>31</v>
      </c>
      <c r="G37">
        <v>10</v>
      </c>
      <c r="H37">
        <v>2</v>
      </c>
      <c r="I37" s="11">
        <f t="shared" si="1"/>
        <v>0.2</v>
      </c>
    </row>
    <row r="38" spans="3:9" ht="14.25">
      <c r="C38" t="s">
        <v>63</v>
      </c>
      <c r="D38" s="1" t="s">
        <v>121</v>
      </c>
      <c r="E38" s="1" t="s">
        <v>104</v>
      </c>
      <c r="F38" s="1" t="s">
        <v>31</v>
      </c>
      <c r="G38">
        <v>9</v>
      </c>
      <c r="H38">
        <v>7</v>
      </c>
      <c r="I38" s="11">
        <f t="shared" si="1"/>
        <v>0.7777777777777778</v>
      </c>
    </row>
    <row r="39" spans="3:9" ht="14.25">
      <c r="C39" t="s">
        <v>64</v>
      </c>
      <c r="D39" s="1" t="s">
        <v>132</v>
      </c>
      <c r="E39" s="1" t="s">
        <v>104</v>
      </c>
      <c r="F39" s="1" t="s">
        <v>31</v>
      </c>
      <c r="G39">
        <v>10</v>
      </c>
      <c r="H39">
        <v>0</v>
      </c>
      <c r="I39" s="11">
        <f t="shared" si="1"/>
        <v>0</v>
      </c>
    </row>
    <row r="40" spans="3:10" ht="14.25">
      <c r="C40" t="s">
        <v>65</v>
      </c>
      <c r="D40" s="5" t="s">
        <v>133</v>
      </c>
      <c r="E40" s="1" t="s">
        <v>104</v>
      </c>
      <c r="F40" s="1" t="s">
        <v>31</v>
      </c>
      <c r="I40" s="11">
        <v>0</v>
      </c>
      <c r="J40" t="s">
        <v>350</v>
      </c>
    </row>
    <row r="41" spans="3:9" ht="14.25">
      <c r="C41" t="s">
        <v>78</v>
      </c>
      <c r="D41" s="1" t="s">
        <v>134</v>
      </c>
      <c r="E41" s="1" t="s">
        <v>104</v>
      </c>
      <c r="F41" s="1" t="s">
        <v>31</v>
      </c>
      <c r="G41">
        <v>9</v>
      </c>
      <c r="H41">
        <v>0</v>
      </c>
      <c r="I41" s="11">
        <f>H41/G41</f>
        <v>0</v>
      </c>
    </row>
    <row r="42" spans="3:9" ht="14.25">
      <c r="C42" t="s">
        <v>79</v>
      </c>
      <c r="D42" s="1" t="s">
        <v>135</v>
      </c>
      <c r="E42" s="1" t="s">
        <v>104</v>
      </c>
      <c r="F42" s="1" t="s">
        <v>31</v>
      </c>
      <c r="G42">
        <v>5</v>
      </c>
      <c r="H42">
        <v>5</v>
      </c>
      <c r="I42" s="2">
        <f>H42/G42</f>
        <v>1</v>
      </c>
    </row>
    <row r="43" spans="3:10" ht="14.25">
      <c r="C43" t="s">
        <v>80</v>
      </c>
      <c r="D43" s="1" t="s">
        <v>136</v>
      </c>
      <c r="E43" s="1" t="s">
        <v>104</v>
      </c>
      <c r="F43" s="1" t="s">
        <v>31</v>
      </c>
      <c r="J43" t="s">
        <v>137</v>
      </c>
    </row>
    <row r="44" spans="3:9" ht="14.25">
      <c r="C44" t="s">
        <v>81</v>
      </c>
      <c r="D44" s="1" t="s">
        <v>139</v>
      </c>
      <c r="E44" s="1" t="s">
        <v>104</v>
      </c>
      <c r="F44" s="1" t="s">
        <v>31</v>
      </c>
      <c r="G44">
        <v>6</v>
      </c>
      <c r="H44">
        <v>0</v>
      </c>
      <c r="I44" s="11">
        <f>H44/G44</f>
        <v>0</v>
      </c>
    </row>
    <row r="45" spans="3:9" ht="14.25">
      <c r="C45" t="s">
        <v>82</v>
      </c>
      <c r="D45" s="1" t="s">
        <v>140</v>
      </c>
      <c r="E45" s="1" t="s">
        <v>104</v>
      </c>
      <c r="F45" s="1" t="s">
        <v>31</v>
      </c>
      <c r="G45">
        <v>11</v>
      </c>
      <c r="H45">
        <v>7</v>
      </c>
      <c r="I45" s="11">
        <f>H45/G45</f>
        <v>0.6363636363636364</v>
      </c>
    </row>
    <row r="46" spans="3:9" ht="14.25">
      <c r="C46" t="s">
        <v>89</v>
      </c>
      <c r="D46" s="1" t="s">
        <v>141</v>
      </c>
      <c r="E46" s="1" t="s">
        <v>104</v>
      </c>
      <c r="F46" s="1" t="s">
        <v>31</v>
      </c>
      <c r="G46">
        <v>8</v>
      </c>
      <c r="H46">
        <v>6</v>
      </c>
      <c r="I46" s="11">
        <f>H46/G46</f>
        <v>0.75</v>
      </c>
    </row>
    <row r="47" spans="3:10" ht="14.25">
      <c r="C47" t="s">
        <v>90</v>
      </c>
      <c r="D47" s="1" t="s">
        <v>145</v>
      </c>
      <c r="E47" s="1" t="s">
        <v>104</v>
      </c>
      <c r="F47" s="1" t="s">
        <v>31</v>
      </c>
      <c r="G47">
        <v>0</v>
      </c>
      <c r="H47">
        <v>0</v>
      </c>
      <c r="I47" s="11">
        <v>0</v>
      </c>
      <c r="J47" t="s">
        <v>146</v>
      </c>
    </row>
    <row r="48" spans="3:9" ht="14.25">
      <c r="C48" t="s">
        <v>91</v>
      </c>
      <c r="D48" s="1" t="s">
        <v>147</v>
      </c>
      <c r="E48" s="1" t="s">
        <v>104</v>
      </c>
      <c r="F48" s="1" t="s">
        <v>31</v>
      </c>
      <c r="G48">
        <v>6</v>
      </c>
      <c r="H48">
        <v>0</v>
      </c>
      <c r="I48" s="11">
        <f aca="true" t="shared" si="2" ref="I48:I73">H48/G48</f>
        <v>0</v>
      </c>
    </row>
    <row r="49" spans="3:9" ht="14.25">
      <c r="C49" t="s">
        <v>92</v>
      </c>
      <c r="D49" s="1" t="s">
        <v>148</v>
      </c>
      <c r="E49" s="1" t="s">
        <v>104</v>
      </c>
      <c r="F49" s="1" t="s">
        <v>31</v>
      </c>
      <c r="G49">
        <v>10</v>
      </c>
      <c r="H49">
        <v>2</v>
      </c>
      <c r="I49" s="11">
        <f t="shared" si="2"/>
        <v>0.2</v>
      </c>
    </row>
    <row r="50" spans="3:9" ht="14.25">
      <c r="C50" t="s">
        <v>93</v>
      </c>
      <c r="D50" s="1" t="s">
        <v>106</v>
      </c>
      <c r="E50" s="1" t="s">
        <v>104</v>
      </c>
      <c r="F50" s="1" t="s">
        <v>107</v>
      </c>
      <c r="G50">
        <v>60</v>
      </c>
      <c r="H50">
        <v>60</v>
      </c>
      <c r="I50" s="2">
        <f t="shared" si="2"/>
        <v>1</v>
      </c>
    </row>
    <row r="51" spans="3:9" ht="14.25">
      <c r="C51" t="s">
        <v>94</v>
      </c>
      <c r="D51" s="1" t="s">
        <v>108</v>
      </c>
      <c r="E51" s="1" t="s">
        <v>104</v>
      </c>
      <c r="F51" s="1" t="s">
        <v>108</v>
      </c>
      <c r="G51">
        <v>30</v>
      </c>
      <c r="H51">
        <v>0</v>
      </c>
      <c r="I51" s="11">
        <f t="shared" si="2"/>
        <v>0</v>
      </c>
    </row>
    <row r="52" spans="3:9" ht="14.25">
      <c r="C52" t="s">
        <v>95</v>
      </c>
      <c r="D52" s="1" t="s">
        <v>25</v>
      </c>
      <c r="E52" s="1" t="s">
        <v>22</v>
      </c>
      <c r="F52" s="1" t="s">
        <v>26</v>
      </c>
      <c r="G52">
        <v>20</v>
      </c>
      <c r="H52">
        <v>2</v>
      </c>
      <c r="I52" s="11">
        <f t="shared" si="2"/>
        <v>0.1</v>
      </c>
    </row>
    <row r="53" spans="3:9" ht="14.25">
      <c r="C53" t="s">
        <v>96</v>
      </c>
      <c r="D53" s="1" t="s">
        <v>27</v>
      </c>
      <c r="E53" s="1" t="s">
        <v>22</v>
      </c>
      <c r="F53" s="1" t="s">
        <v>26</v>
      </c>
      <c r="G53">
        <v>42</v>
      </c>
      <c r="H53">
        <v>17</v>
      </c>
      <c r="I53" s="11">
        <f t="shared" si="2"/>
        <v>0.40476190476190477</v>
      </c>
    </row>
    <row r="54" spans="3:9" ht="14.25">
      <c r="C54" t="s">
        <v>97</v>
      </c>
      <c r="D54" s="1" t="s">
        <v>28</v>
      </c>
      <c r="E54" s="1" t="s">
        <v>22</v>
      </c>
      <c r="F54" s="1" t="s">
        <v>26</v>
      </c>
      <c r="G54">
        <v>30</v>
      </c>
      <c r="H54">
        <v>20</v>
      </c>
      <c r="I54" s="11">
        <f t="shared" si="2"/>
        <v>0.6666666666666666</v>
      </c>
    </row>
    <row r="55" spans="3:10" ht="14.25">
      <c r="C55" t="s">
        <v>98</v>
      </c>
      <c r="D55" s="1" t="s">
        <v>29</v>
      </c>
      <c r="E55" s="1" t="s">
        <v>22</v>
      </c>
      <c r="F55" s="1" t="s">
        <v>26</v>
      </c>
      <c r="G55">
        <v>25</v>
      </c>
      <c r="H55">
        <v>25</v>
      </c>
      <c r="I55" s="2">
        <f t="shared" si="2"/>
        <v>1</v>
      </c>
      <c r="J55" t="str">
        <f>IF(I55=100%,"pełna rezerwacja")</f>
        <v>pełna rezerwacja</v>
      </c>
    </row>
    <row r="56" spans="3:9" ht="14.25">
      <c r="C56" t="s">
        <v>99</v>
      </c>
      <c r="D56" s="1" t="s">
        <v>85</v>
      </c>
      <c r="E56" s="1" t="s">
        <v>22</v>
      </c>
      <c r="F56" s="1" t="s">
        <v>26</v>
      </c>
      <c r="G56">
        <v>20</v>
      </c>
      <c r="H56">
        <v>20</v>
      </c>
      <c r="I56" s="2">
        <f t="shared" si="2"/>
        <v>1</v>
      </c>
    </row>
    <row r="57" spans="3:9" ht="14.25">
      <c r="C57" t="s">
        <v>100</v>
      </c>
      <c r="D57" s="1" t="s">
        <v>105</v>
      </c>
      <c r="E57" s="1" t="s">
        <v>104</v>
      </c>
      <c r="F57" s="1" t="s">
        <v>26</v>
      </c>
      <c r="G57">
        <v>50</v>
      </c>
      <c r="H57">
        <v>10</v>
      </c>
      <c r="I57" s="11">
        <f t="shared" si="2"/>
        <v>0.2</v>
      </c>
    </row>
    <row r="58" spans="3:9" ht="14.25">
      <c r="C58" t="s">
        <v>101</v>
      </c>
      <c r="D58" s="1" t="s">
        <v>109</v>
      </c>
      <c r="E58" s="1" t="s">
        <v>104</v>
      </c>
      <c r="F58" s="1" t="s">
        <v>26</v>
      </c>
      <c r="G58">
        <v>10</v>
      </c>
      <c r="H58">
        <v>0</v>
      </c>
      <c r="I58" s="11">
        <f t="shared" si="2"/>
        <v>0</v>
      </c>
    </row>
    <row r="59" spans="3:10" ht="14.25">
      <c r="C59" t="s">
        <v>122</v>
      </c>
      <c r="D59" s="1" t="s">
        <v>33</v>
      </c>
      <c r="E59" s="1" t="s">
        <v>22</v>
      </c>
      <c r="F59" s="1" t="s">
        <v>34</v>
      </c>
      <c r="G59">
        <v>7</v>
      </c>
      <c r="H59">
        <v>7</v>
      </c>
      <c r="I59" s="2">
        <f t="shared" si="2"/>
        <v>1</v>
      </c>
      <c r="J59" t="str">
        <f>IF(I59=100%,"pełna rezerwacja")</f>
        <v>pełna rezerwacja</v>
      </c>
    </row>
    <row r="60" spans="3:9" ht="14.25">
      <c r="C60" t="s">
        <v>123</v>
      </c>
      <c r="D60" s="1" t="s">
        <v>50</v>
      </c>
      <c r="E60" s="1" t="s">
        <v>22</v>
      </c>
      <c r="F60" s="1" t="s">
        <v>34</v>
      </c>
      <c r="G60">
        <v>11</v>
      </c>
      <c r="H60">
        <v>0</v>
      </c>
      <c r="I60" s="11">
        <f t="shared" si="2"/>
        <v>0</v>
      </c>
    </row>
    <row r="61" spans="3:9" ht="14.25">
      <c r="C61" t="s">
        <v>124</v>
      </c>
      <c r="D61" s="1" t="s">
        <v>56</v>
      </c>
      <c r="E61" s="1" t="s">
        <v>22</v>
      </c>
      <c r="F61" s="1" t="s">
        <v>34</v>
      </c>
      <c r="G61">
        <v>20</v>
      </c>
      <c r="H61">
        <v>14</v>
      </c>
      <c r="I61" s="11">
        <f t="shared" si="2"/>
        <v>0.7</v>
      </c>
    </row>
    <row r="62" spans="3:10" ht="14.25">
      <c r="C62" t="s">
        <v>125</v>
      </c>
      <c r="D62" s="1" t="s">
        <v>69</v>
      </c>
      <c r="E62" s="1" t="s">
        <v>22</v>
      </c>
      <c r="F62" s="1" t="s">
        <v>34</v>
      </c>
      <c r="G62">
        <v>12</v>
      </c>
      <c r="H62">
        <v>6</v>
      </c>
      <c r="I62" s="11">
        <f t="shared" si="2"/>
        <v>0.5</v>
      </c>
      <c r="J62" t="s">
        <v>70</v>
      </c>
    </row>
    <row r="63" spans="3:9" ht="14.25">
      <c r="C63" t="s">
        <v>126</v>
      </c>
      <c r="D63" s="1" t="s">
        <v>71</v>
      </c>
      <c r="E63" s="1" t="s">
        <v>22</v>
      </c>
      <c r="F63" s="1" t="s">
        <v>34</v>
      </c>
      <c r="G63">
        <v>7</v>
      </c>
      <c r="H63">
        <v>0</v>
      </c>
      <c r="I63" s="11">
        <f t="shared" si="2"/>
        <v>0</v>
      </c>
    </row>
    <row r="64" spans="3:9" ht="14.25">
      <c r="C64" t="s">
        <v>127</v>
      </c>
      <c r="D64" s="1" t="s">
        <v>72</v>
      </c>
      <c r="E64" s="1" t="s">
        <v>22</v>
      </c>
      <c r="F64" s="1" t="s">
        <v>34</v>
      </c>
      <c r="G64">
        <v>10</v>
      </c>
      <c r="H64">
        <v>3</v>
      </c>
      <c r="I64" s="11">
        <f t="shared" si="2"/>
        <v>0.3</v>
      </c>
    </row>
    <row r="65" spans="3:10" ht="14.25">
      <c r="C65" t="s">
        <v>128</v>
      </c>
      <c r="D65" s="1" t="s">
        <v>73</v>
      </c>
      <c r="E65" s="1" t="s">
        <v>22</v>
      </c>
      <c r="F65" s="1" t="s">
        <v>34</v>
      </c>
      <c r="G65">
        <v>50</v>
      </c>
      <c r="H65">
        <v>0</v>
      </c>
      <c r="I65" s="11">
        <f t="shared" si="2"/>
        <v>0</v>
      </c>
      <c r="J65" t="s">
        <v>151</v>
      </c>
    </row>
    <row r="66" spans="3:9" ht="14.25">
      <c r="C66" t="s">
        <v>129</v>
      </c>
      <c r="D66" s="1" t="s">
        <v>75</v>
      </c>
      <c r="E66" s="1" t="s">
        <v>22</v>
      </c>
      <c r="F66" s="1" t="s">
        <v>34</v>
      </c>
      <c r="G66">
        <v>18</v>
      </c>
      <c r="H66">
        <v>13</v>
      </c>
      <c r="I66" s="11">
        <f t="shared" si="2"/>
        <v>0.7222222222222222</v>
      </c>
    </row>
    <row r="67" spans="3:9" ht="14.25">
      <c r="C67" t="s">
        <v>130</v>
      </c>
      <c r="D67" s="1" t="s">
        <v>76</v>
      </c>
      <c r="E67" s="1" t="s">
        <v>22</v>
      </c>
      <c r="F67" s="1" t="s">
        <v>34</v>
      </c>
      <c r="G67">
        <v>24</v>
      </c>
      <c r="H67">
        <v>24</v>
      </c>
      <c r="I67" s="2">
        <f t="shared" si="2"/>
        <v>1</v>
      </c>
    </row>
    <row r="68" spans="3:9" ht="14.25">
      <c r="C68" t="s">
        <v>131</v>
      </c>
      <c r="D68" s="1" t="s">
        <v>77</v>
      </c>
      <c r="E68" s="1" t="s">
        <v>22</v>
      </c>
      <c r="F68" s="1" t="s">
        <v>34</v>
      </c>
      <c r="G68">
        <v>25</v>
      </c>
      <c r="H68">
        <v>9</v>
      </c>
      <c r="I68" s="11">
        <f t="shared" si="2"/>
        <v>0.36</v>
      </c>
    </row>
    <row r="69" spans="3:9" ht="14.25">
      <c r="C69" t="s">
        <v>142</v>
      </c>
      <c r="D69" s="5" t="s">
        <v>83</v>
      </c>
      <c r="E69" s="1" t="s">
        <v>22</v>
      </c>
      <c r="F69" s="1" t="s">
        <v>34</v>
      </c>
      <c r="G69">
        <v>9</v>
      </c>
      <c r="H69">
        <v>7</v>
      </c>
      <c r="I69" s="11">
        <f t="shared" si="2"/>
        <v>0.7777777777777778</v>
      </c>
    </row>
    <row r="70" spans="3:9" ht="14.25">
      <c r="C70" t="s">
        <v>143</v>
      </c>
      <c r="D70" s="1" t="s">
        <v>84</v>
      </c>
      <c r="E70" s="1" t="s">
        <v>22</v>
      </c>
      <c r="F70" s="1" t="s">
        <v>34</v>
      </c>
      <c r="G70">
        <v>8</v>
      </c>
      <c r="H70">
        <v>6</v>
      </c>
      <c r="I70" s="11">
        <f t="shared" si="2"/>
        <v>0.75</v>
      </c>
    </row>
    <row r="71" spans="3:9" ht="14.25">
      <c r="C71" t="s">
        <v>144</v>
      </c>
      <c r="D71" s="1" t="s">
        <v>138</v>
      </c>
      <c r="E71" s="1" t="s">
        <v>104</v>
      </c>
      <c r="F71" s="1" t="s">
        <v>34</v>
      </c>
      <c r="G71">
        <v>9</v>
      </c>
      <c r="H71">
        <v>5</v>
      </c>
      <c r="I71" s="11">
        <f t="shared" si="2"/>
        <v>0.5555555555555556</v>
      </c>
    </row>
    <row r="72" spans="4:9" ht="14.25">
      <c r="D72" s="1" t="s">
        <v>86</v>
      </c>
      <c r="E72" s="1" t="s">
        <v>87</v>
      </c>
      <c r="F72" s="1" t="s">
        <v>88</v>
      </c>
      <c r="G72">
        <v>50</v>
      </c>
      <c r="H72">
        <v>0</v>
      </c>
      <c r="I72" s="11">
        <f t="shared" si="2"/>
        <v>0</v>
      </c>
    </row>
    <row r="73" spans="4:9" ht="14.25">
      <c r="D73" s="18"/>
      <c r="E73" s="18"/>
      <c r="F73" s="18" t="s">
        <v>508</v>
      </c>
      <c r="G73" s="19">
        <f>SUM(G10:G72)</f>
        <v>1207</v>
      </c>
      <c r="H73" s="19">
        <f>SUM(H10:H72)</f>
        <v>603</v>
      </c>
      <c r="I73" s="20">
        <f t="shared" si="2"/>
        <v>0.4995857497928749</v>
      </c>
    </row>
    <row r="74" ht="14.25"/>
    <row r="75" ht="14.25"/>
    <row r="76" spans="4:6" ht="14.25">
      <c r="D76" s="29" t="s">
        <v>152</v>
      </c>
      <c r="E76" s="29"/>
      <c r="F76" s="29"/>
    </row>
    <row r="77" ht="14.25"/>
    <row r="78" spans="3:9" ht="14.25">
      <c r="C78" t="s">
        <v>7</v>
      </c>
      <c r="D78" s="1" t="s">
        <v>153</v>
      </c>
      <c r="E78" s="1" t="s">
        <v>154</v>
      </c>
      <c r="F78" s="1" t="s">
        <v>155</v>
      </c>
      <c r="G78">
        <v>140</v>
      </c>
      <c r="H78">
        <v>40</v>
      </c>
      <c r="I78" s="11">
        <f aca="true" t="shared" si="3" ref="I78:I143">H78/G78</f>
        <v>0.2857142857142857</v>
      </c>
    </row>
    <row r="79" spans="3:9" ht="14.25">
      <c r="C79" t="s">
        <v>8</v>
      </c>
      <c r="D79" s="1" t="s">
        <v>156</v>
      </c>
      <c r="E79" s="1" t="s">
        <v>154</v>
      </c>
      <c r="F79" s="1" t="s">
        <v>155</v>
      </c>
      <c r="G79">
        <v>200</v>
      </c>
      <c r="H79">
        <v>100</v>
      </c>
      <c r="I79" s="11">
        <f t="shared" si="3"/>
        <v>0.5</v>
      </c>
    </row>
    <row r="80" spans="3:10" ht="14.25">
      <c r="C80" t="s">
        <v>9</v>
      </c>
      <c r="D80" s="1" t="s">
        <v>157</v>
      </c>
      <c r="E80" s="1" t="s">
        <v>154</v>
      </c>
      <c r="F80" s="1" t="s">
        <v>158</v>
      </c>
      <c r="G80">
        <v>0</v>
      </c>
      <c r="H80">
        <v>0</v>
      </c>
      <c r="I80" s="11">
        <v>0</v>
      </c>
      <c r="J80" t="s">
        <v>159</v>
      </c>
    </row>
    <row r="81" spans="3:9" ht="14.25">
      <c r="C81" t="s">
        <v>10</v>
      </c>
      <c r="D81" s="1" t="s">
        <v>160</v>
      </c>
      <c r="E81" s="1" t="s">
        <v>161</v>
      </c>
      <c r="F81" s="1" t="s">
        <v>155</v>
      </c>
      <c r="G81">
        <v>120</v>
      </c>
      <c r="H81">
        <v>60</v>
      </c>
      <c r="I81" s="11">
        <f t="shared" si="3"/>
        <v>0.5</v>
      </c>
    </row>
    <row r="82" spans="3:9" ht="14.25">
      <c r="C82" t="s">
        <v>11</v>
      </c>
      <c r="D82" s="1" t="s">
        <v>162</v>
      </c>
      <c r="E82" s="1" t="s">
        <v>163</v>
      </c>
      <c r="F82" s="1" t="s">
        <v>88</v>
      </c>
      <c r="G82">
        <v>20</v>
      </c>
      <c r="H82">
        <v>4</v>
      </c>
      <c r="I82" s="11">
        <f t="shared" si="3"/>
        <v>0.2</v>
      </c>
    </row>
    <row r="83" spans="3:9" ht="14.25">
      <c r="C83" t="s">
        <v>12</v>
      </c>
      <c r="D83" s="1" t="s">
        <v>33</v>
      </c>
      <c r="E83" s="1" t="s">
        <v>164</v>
      </c>
      <c r="F83" s="1" t="s">
        <v>88</v>
      </c>
      <c r="G83">
        <v>19</v>
      </c>
      <c r="H83">
        <v>6</v>
      </c>
      <c r="I83" s="11">
        <f t="shared" si="3"/>
        <v>0.3157894736842105</v>
      </c>
    </row>
    <row r="84" spans="3:9" ht="14.25">
      <c r="C84" t="s">
        <v>13</v>
      </c>
      <c r="D84" s="1" t="s">
        <v>165</v>
      </c>
      <c r="E84" s="1" t="s">
        <v>165</v>
      </c>
      <c r="F84" s="1" t="s">
        <v>166</v>
      </c>
      <c r="G84">
        <v>12</v>
      </c>
      <c r="H84">
        <v>0</v>
      </c>
      <c r="I84" s="11">
        <f t="shared" si="3"/>
        <v>0</v>
      </c>
    </row>
    <row r="85" spans="3:9" ht="14.25">
      <c r="C85" t="s">
        <v>14</v>
      </c>
      <c r="D85" s="1" t="s">
        <v>167</v>
      </c>
      <c r="E85" s="1" t="s">
        <v>165</v>
      </c>
      <c r="F85" s="1" t="s">
        <v>166</v>
      </c>
      <c r="G85">
        <v>16</v>
      </c>
      <c r="H85">
        <v>0</v>
      </c>
      <c r="I85" s="11">
        <f t="shared" si="3"/>
        <v>0</v>
      </c>
    </row>
    <row r="86" spans="3:9" ht="14.25">
      <c r="C86" t="s">
        <v>15</v>
      </c>
      <c r="D86" s="3" t="s">
        <v>168</v>
      </c>
      <c r="E86" s="1" t="s">
        <v>165</v>
      </c>
      <c r="F86" s="1" t="s">
        <v>169</v>
      </c>
      <c r="I86" s="11">
        <v>0</v>
      </c>
    </row>
    <row r="87" spans="3:9" ht="14.25">
      <c r="C87" t="s">
        <v>16</v>
      </c>
      <c r="D87" s="1" t="s">
        <v>170</v>
      </c>
      <c r="E87" s="1" t="s">
        <v>165</v>
      </c>
      <c r="F87" s="1" t="s">
        <v>171</v>
      </c>
      <c r="G87">
        <v>10</v>
      </c>
      <c r="H87">
        <v>5</v>
      </c>
      <c r="I87" s="11">
        <f t="shared" si="3"/>
        <v>0.5</v>
      </c>
    </row>
    <row r="88" spans="3:9" ht="14.25">
      <c r="C88" t="s">
        <v>17</v>
      </c>
      <c r="D88" s="1" t="s">
        <v>173</v>
      </c>
      <c r="E88" s="1" t="s">
        <v>172</v>
      </c>
      <c r="F88" s="1" t="s">
        <v>23</v>
      </c>
      <c r="G88">
        <v>48</v>
      </c>
      <c r="H88">
        <v>0</v>
      </c>
      <c r="I88" s="11">
        <f t="shared" si="3"/>
        <v>0</v>
      </c>
    </row>
    <row r="89" spans="3:9" ht="14.25">
      <c r="C89" t="s">
        <v>18</v>
      </c>
      <c r="D89" s="1" t="s">
        <v>174</v>
      </c>
      <c r="E89" s="1" t="s">
        <v>175</v>
      </c>
      <c r="F89" s="1" t="s">
        <v>176</v>
      </c>
      <c r="G89">
        <v>51</v>
      </c>
      <c r="H89">
        <v>51</v>
      </c>
      <c r="I89" s="11">
        <f t="shared" si="3"/>
        <v>1</v>
      </c>
    </row>
    <row r="90" spans="4:9" ht="14.25">
      <c r="D90" s="18"/>
      <c r="E90" s="18"/>
      <c r="F90" s="21" t="s">
        <v>508</v>
      </c>
      <c r="G90" s="19">
        <f>SUM(G78:G89)</f>
        <v>636</v>
      </c>
      <c r="H90" s="19">
        <f>SUM(H78:H89)</f>
        <v>266</v>
      </c>
      <c r="I90" s="22">
        <f>H90/G90</f>
        <v>0.41823899371069184</v>
      </c>
    </row>
    <row r="91" ht="14.25">
      <c r="F91" s="7"/>
    </row>
    <row r="92" ht="14.25"/>
    <row r="93" spans="4:6" ht="14.25">
      <c r="D93" s="29" t="s">
        <v>177</v>
      </c>
      <c r="E93" s="29"/>
      <c r="F93" s="29"/>
    </row>
    <row r="94" ht="14.25"/>
    <row r="95" spans="3:9" ht="14.25">
      <c r="C95" t="s">
        <v>7</v>
      </c>
      <c r="D95" s="1" t="s">
        <v>178</v>
      </c>
      <c r="E95" s="1" t="s">
        <v>179</v>
      </c>
      <c r="F95" s="1" t="s">
        <v>171</v>
      </c>
      <c r="G95">
        <v>30</v>
      </c>
      <c r="H95">
        <v>4</v>
      </c>
      <c r="I95" s="11">
        <f t="shared" si="3"/>
        <v>0.13333333333333333</v>
      </c>
    </row>
    <row r="96" spans="3:9" ht="14.25">
      <c r="C96" t="s">
        <v>8</v>
      </c>
      <c r="D96" s="1" t="s">
        <v>180</v>
      </c>
      <c r="E96" s="1" t="s">
        <v>181</v>
      </c>
      <c r="F96" s="1" t="s">
        <v>23</v>
      </c>
      <c r="G96">
        <v>40</v>
      </c>
      <c r="H96">
        <v>0</v>
      </c>
      <c r="I96" s="11">
        <f t="shared" si="3"/>
        <v>0</v>
      </c>
    </row>
    <row r="97" spans="3:9" ht="14.25">
      <c r="C97" t="s">
        <v>9</v>
      </c>
      <c r="D97" s="1" t="s">
        <v>182</v>
      </c>
      <c r="E97" s="1" t="s">
        <v>183</v>
      </c>
      <c r="F97" s="1" t="s">
        <v>23</v>
      </c>
      <c r="G97">
        <v>40</v>
      </c>
      <c r="H97">
        <v>0</v>
      </c>
      <c r="I97" s="11">
        <f t="shared" si="3"/>
        <v>0</v>
      </c>
    </row>
    <row r="98" spans="4:9" ht="14.25">
      <c r="D98" s="18"/>
      <c r="E98" s="18"/>
      <c r="F98" s="21" t="s">
        <v>508</v>
      </c>
      <c r="G98" s="19">
        <f>SUM(G95:G97)</f>
        <v>110</v>
      </c>
      <c r="H98" s="19">
        <f>SUM(H95:H97)</f>
        <v>4</v>
      </c>
      <c r="I98" s="22">
        <f>H98/G98</f>
        <v>0.03636363636363636</v>
      </c>
    </row>
    <row r="99" ht="14.25"/>
    <row r="100" spans="4:6" ht="14.25">
      <c r="D100" s="29" t="s">
        <v>184</v>
      </c>
      <c r="E100" s="29"/>
      <c r="F100" s="29"/>
    </row>
    <row r="101" ht="14.25"/>
    <row r="102" spans="3:9" ht="14.25">
      <c r="C102" t="s">
        <v>7</v>
      </c>
      <c r="D102" s="1" t="s">
        <v>185</v>
      </c>
      <c r="E102" s="1" t="s">
        <v>186</v>
      </c>
      <c r="F102" s="1" t="s">
        <v>23</v>
      </c>
      <c r="G102">
        <v>60</v>
      </c>
      <c r="H102">
        <v>12</v>
      </c>
      <c r="I102" s="11">
        <f t="shared" si="3"/>
        <v>0.2</v>
      </c>
    </row>
    <row r="103" spans="3:9" ht="14.25">
      <c r="C103" t="s">
        <v>8</v>
      </c>
      <c r="D103" s="1" t="s">
        <v>187</v>
      </c>
      <c r="E103" s="1" t="s">
        <v>186</v>
      </c>
      <c r="F103" s="1" t="s">
        <v>23</v>
      </c>
      <c r="G103">
        <v>16</v>
      </c>
      <c r="H103">
        <v>5</v>
      </c>
      <c r="I103" s="11">
        <f t="shared" si="3"/>
        <v>0.3125</v>
      </c>
    </row>
    <row r="104" spans="3:9" ht="14.25">
      <c r="C104" t="s">
        <v>9</v>
      </c>
      <c r="D104" s="1" t="s">
        <v>188</v>
      </c>
      <c r="E104" s="1" t="s">
        <v>186</v>
      </c>
      <c r="F104" s="1" t="s">
        <v>23</v>
      </c>
      <c r="G104">
        <v>35</v>
      </c>
      <c r="H104">
        <v>4</v>
      </c>
      <c r="I104" s="11">
        <f t="shared" si="3"/>
        <v>0.11428571428571428</v>
      </c>
    </row>
    <row r="105" spans="3:9" ht="14.25">
      <c r="C105" t="s">
        <v>10</v>
      </c>
      <c r="D105" s="1" t="s">
        <v>189</v>
      </c>
      <c r="E105" s="1" t="s">
        <v>186</v>
      </c>
      <c r="F105" s="1" t="s">
        <v>23</v>
      </c>
      <c r="G105">
        <v>69</v>
      </c>
      <c r="H105">
        <v>48</v>
      </c>
      <c r="I105" s="11">
        <f t="shared" si="3"/>
        <v>0.6956521739130435</v>
      </c>
    </row>
    <row r="106" spans="3:9" ht="14.25">
      <c r="C106" t="s">
        <v>11</v>
      </c>
      <c r="D106" s="1" t="s">
        <v>190</v>
      </c>
      <c r="E106" s="1" t="s">
        <v>186</v>
      </c>
      <c r="F106" s="1" t="s">
        <v>23</v>
      </c>
      <c r="G106">
        <v>25</v>
      </c>
      <c r="H106">
        <v>5</v>
      </c>
      <c r="I106" s="11">
        <f t="shared" si="3"/>
        <v>0.2</v>
      </c>
    </row>
    <row r="107" spans="3:9" ht="14.25">
      <c r="C107" t="s">
        <v>12</v>
      </c>
      <c r="D107" s="1" t="s">
        <v>191</v>
      </c>
      <c r="E107" s="1" t="s">
        <v>186</v>
      </c>
      <c r="F107" s="1" t="s">
        <v>23</v>
      </c>
      <c r="G107">
        <v>28</v>
      </c>
      <c r="H107">
        <v>8</v>
      </c>
      <c r="I107" s="11">
        <f t="shared" si="3"/>
        <v>0.2857142857142857</v>
      </c>
    </row>
    <row r="108" spans="3:9" ht="14.25">
      <c r="C108" t="s">
        <v>13</v>
      </c>
      <c r="D108" s="1" t="s">
        <v>192</v>
      </c>
      <c r="E108" s="1" t="s">
        <v>186</v>
      </c>
      <c r="F108" s="1" t="s">
        <v>23</v>
      </c>
      <c r="G108">
        <v>42</v>
      </c>
      <c r="H108">
        <v>0</v>
      </c>
      <c r="I108" s="11">
        <f t="shared" si="3"/>
        <v>0</v>
      </c>
    </row>
    <row r="109" spans="3:9" ht="14.25">
      <c r="C109" t="s">
        <v>14</v>
      </c>
      <c r="D109" s="1" t="s">
        <v>193</v>
      </c>
      <c r="E109" s="1" t="s">
        <v>186</v>
      </c>
      <c r="F109" s="1" t="s">
        <v>23</v>
      </c>
      <c r="G109">
        <v>45</v>
      </c>
      <c r="H109">
        <v>6</v>
      </c>
      <c r="I109" s="11">
        <f t="shared" si="3"/>
        <v>0.13333333333333333</v>
      </c>
    </row>
    <row r="110" spans="3:9" ht="14.25">
      <c r="C110" t="s">
        <v>15</v>
      </c>
      <c r="D110" s="1" t="s">
        <v>194</v>
      </c>
      <c r="E110" s="1" t="s">
        <v>186</v>
      </c>
      <c r="F110" s="1" t="s">
        <v>23</v>
      </c>
      <c r="G110">
        <v>105</v>
      </c>
      <c r="H110">
        <v>52</v>
      </c>
      <c r="I110" s="11">
        <f t="shared" si="3"/>
        <v>0.49523809523809526</v>
      </c>
    </row>
    <row r="111" spans="3:9" ht="14.25">
      <c r="C111" t="s">
        <v>16</v>
      </c>
      <c r="D111" s="1" t="s">
        <v>195</v>
      </c>
      <c r="E111" s="1" t="s">
        <v>186</v>
      </c>
      <c r="F111" s="1" t="s">
        <v>23</v>
      </c>
      <c r="G111">
        <v>64</v>
      </c>
      <c r="H111">
        <v>58</v>
      </c>
      <c r="I111" s="11">
        <f t="shared" si="3"/>
        <v>0.90625</v>
      </c>
    </row>
    <row r="112" spans="3:9" ht="14.25">
      <c r="C112" t="s">
        <v>17</v>
      </c>
      <c r="D112" s="1" t="s">
        <v>196</v>
      </c>
      <c r="E112" s="1" t="s">
        <v>186</v>
      </c>
      <c r="F112" s="1" t="s">
        <v>23</v>
      </c>
      <c r="G112">
        <v>64</v>
      </c>
      <c r="H112">
        <v>56</v>
      </c>
      <c r="I112" s="11">
        <f t="shared" si="3"/>
        <v>0.875</v>
      </c>
    </row>
    <row r="113" spans="3:9" ht="14.25">
      <c r="C113" t="s">
        <v>18</v>
      </c>
      <c r="D113" s="5" t="s">
        <v>197</v>
      </c>
      <c r="E113" s="1" t="s">
        <v>186</v>
      </c>
      <c r="F113" s="1" t="s">
        <v>23</v>
      </c>
      <c r="G113">
        <v>198</v>
      </c>
      <c r="H113">
        <v>6</v>
      </c>
      <c r="I113" s="11">
        <f t="shared" si="3"/>
        <v>0.030303030303030304</v>
      </c>
    </row>
    <row r="114" spans="3:9" ht="14.25">
      <c r="C114" t="s">
        <v>19</v>
      </c>
      <c r="D114" s="1" t="s">
        <v>198</v>
      </c>
      <c r="E114" s="1" t="s">
        <v>186</v>
      </c>
      <c r="F114" s="1" t="s">
        <v>23</v>
      </c>
      <c r="G114">
        <v>60</v>
      </c>
      <c r="H114">
        <v>60</v>
      </c>
      <c r="I114" s="11">
        <f t="shared" si="3"/>
        <v>1</v>
      </c>
    </row>
    <row r="115" spans="3:9" ht="14.25">
      <c r="C115" t="s">
        <v>40</v>
      </c>
      <c r="D115" s="1" t="s">
        <v>199</v>
      </c>
      <c r="E115" s="1" t="s">
        <v>186</v>
      </c>
      <c r="F115" s="1" t="s">
        <v>23</v>
      </c>
      <c r="G115">
        <v>50</v>
      </c>
      <c r="H115">
        <v>25</v>
      </c>
      <c r="I115" s="11">
        <f t="shared" si="3"/>
        <v>0.5</v>
      </c>
    </row>
    <row r="116" spans="3:9" ht="14.25">
      <c r="C116" t="s">
        <v>41</v>
      </c>
      <c r="D116" s="1" t="s">
        <v>200</v>
      </c>
      <c r="E116" s="1" t="s">
        <v>186</v>
      </c>
      <c r="F116" s="1" t="s">
        <v>23</v>
      </c>
      <c r="G116">
        <v>162</v>
      </c>
      <c r="H116">
        <v>17</v>
      </c>
      <c r="I116" s="11">
        <f t="shared" si="3"/>
        <v>0.10493827160493827</v>
      </c>
    </row>
    <row r="117" spans="3:9" ht="14.25">
      <c r="C117" t="s">
        <v>42</v>
      </c>
      <c r="D117" s="1" t="s">
        <v>201</v>
      </c>
      <c r="E117" s="1" t="s">
        <v>186</v>
      </c>
      <c r="F117" s="1" t="s">
        <v>23</v>
      </c>
      <c r="G117">
        <v>52</v>
      </c>
      <c r="H117">
        <v>25</v>
      </c>
      <c r="I117" s="11">
        <f t="shared" si="3"/>
        <v>0.4807692307692308</v>
      </c>
    </row>
    <row r="118" spans="3:9" ht="14.25">
      <c r="C118" t="s">
        <v>43</v>
      </c>
      <c r="D118" s="1" t="s">
        <v>202</v>
      </c>
      <c r="E118" s="1" t="s">
        <v>186</v>
      </c>
      <c r="F118" s="1" t="s">
        <v>23</v>
      </c>
      <c r="G118">
        <v>90</v>
      </c>
      <c r="H118">
        <v>0</v>
      </c>
      <c r="I118" s="11">
        <f t="shared" si="3"/>
        <v>0</v>
      </c>
    </row>
    <row r="119" spans="3:9" ht="14.25">
      <c r="C119" t="s">
        <v>44</v>
      </c>
      <c r="D119" s="1" t="s">
        <v>203</v>
      </c>
      <c r="E119" s="1" t="s">
        <v>186</v>
      </c>
      <c r="F119" s="1" t="s">
        <v>23</v>
      </c>
      <c r="G119">
        <v>38</v>
      </c>
      <c r="H119">
        <v>9</v>
      </c>
      <c r="I119" s="11">
        <f t="shared" si="3"/>
        <v>0.23684210526315788</v>
      </c>
    </row>
    <row r="120" spans="3:9" ht="14.25">
      <c r="C120" t="s">
        <v>45</v>
      </c>
      <c r="D120" s="1" t="s">
        <v>204</v>
      </c>
      <c r="E120" s="1" t="s">
        <v>186</v>
      </c>
      <c r="F120" s="1" t="s">
        <v>23</v>
      </c>
      <c r="G120">
        <v>26</v>
      </c>
      <c r="H120">
        <v>0</v>
      </c>
      <c r="I120" s="11">
        <f t="shared" si="3"/>
        <v>0</v>
      </c>
    </row>
    <row r="121" spans="3:9" ht="14.25">
      <c r="C121" t="s">
        <v>46</v>
      </c>
      <c r="D121" s="1" t="s">
        <v>205</v>
      </c>
      <c r="E121" s="1" t="s">
        <v>186</v>
      </c>
      <c r="F121" s="1" t="s">
        <v>23</v>
      </c>
      <c r="G121">
        <v>175</v>
      </c>
      <c r="H121">
        <v>52</v>
      </c>
      <c r="I121" s="11">
        <f t="shared" si="3"/>
        <v>0.29714285714285715</v>
      </c>
    </row>
    <row r="122" spans="3:9" ht="14.25">
      <c r="C122" t="s">
        <v>47</v>
      </c>
      <c r="D122" s="1" t="s">
        <v>206</v>
      </c>
      <c r="E122" s="1" t="s">
        <v>186</v>
      </c>
      <c r="F122" s="1" t="s">
        <v>23</v>
      </c>
      <c r="G122">
        <v>24</v>
      </c>
      <c r="H122">
        <v>3</v>
      </c>
      <c r="I122" s="11">
        <f t="shared" si="3"/>
        <v>0.125</v>
      </c>
    </row>
    <row r="123" spans="3:9" ht="14.25">
      <c r="C123" t="s">
        <v>48</v>
      </c>
      <c r="D123" s="1" t="s">
        <v>207</v>
      </c>
      <c r="E123" s="1" t="s">
        <v>186</v>
      </c>
      <c r="F123" s="1" t="s">
        <v>23</v>
      </c>
      <c r="G123">
        <v>26</v>
      </c>
      <c r="H123">
        <v>1</v>
      </c>
      <c r="I123" s="11">
        <f t="shared" si="3"/>
        <v>0.038461538461538464</v>
      </c>
    </row>
    <row r="124" spans="3:9" ht="14.25">
      <c r="C124" t="s">
        <v>49</v>
      </c>
      <c r="D124" s="1" t="s">
        <v>208</v>
      </c>
      <c r="E124" s="1" t="s">
        <v>186</v>
      </c>
      <c r="F124" s="1" t="s">
        <v>169</v>
      </c>
      <c r="G124">
        <v>65</v>
      </c>
      <c r="H124">
        <v>65</v>
      </c>
      <c r="I124" s="11">
        <f t="shared" si="3"/>
        <v>1</v>
      </c>
    </row>
    <row r="125" spans="3:9" ht="14.25">
      <c r="C125" t="s">
        <v>58</v>
      </c>
      <c r="D125" s="1" t="s">
        <v>209</v>
      </c>
      <c r="E125" s="1" t="s">
        <v>186</v>
      </c>
      <c r="F125" s="1" t="s">
        <v>169</v>
      </c>
      <c r="G125">
        <v>44</v>
      </c>
      <c r="H125">
        <v>22</v>
      </c>
      <c r="I125" s="11">
        <f t="shared" si="3"/>
        <v>0.5</v>
      </c>
    </row>
    <row r="126" spans="3:9" ht="14.25">
      <c r="C126" t="s">
        <v>59</v>
      </c>
      <c r="D126" s="1" t="s">
        <v>210</v>
      </c>
      <c r="E126" s="1" t="s">
        <v>186</v>
      </c>
      <c r="F126" s="1" t="s">
        <v>211</v>
      </c>
      <c r="G126">
        <v>20</v>
      </c>
      <c r="H126">
        <v>10</v>
      </c>
      <c r="I126" s="11">
        <f t="shared" si="3"/>
        <v>0.5</v>
      </c>
    </row>
    <row r="127" spans="3:9" ht="14.25">
      <c r="C127" t="s">
        <v>60</v>
      </c>
      <c r="D127" s="1" t="s">
        <v>193</v>
      </c>
      <c r="E127" s="1" t="s">
        <v>186</v>
      </c>
      <c r="F127" s="1" t="s">
        <v>212</v>
      </c>
      <c r="G127">
        <v>50</v>
      </c>
      <c r="H127">
        <v>50</v>
      </c>
      <c r="I127" s="11">
        <f t="shared" si="3"/>
        <v>1</v>
      </c>
    </row>
    <row r="128" spans="3:9" ht="14.25">
      <c r="C128" t="s">
        <v>61</v>
      </c>
      <c r="D128" s="1" t="s">
        <v>213</v>
      </c>
      <c r="E128" s="1" t="s">
        <v>186</v>
      </c>
      <c r="F128" s="1" t="s">
        <v>214</v>
      </c>
      <c r="G128">
        <v>37</v>
      </c>
      <c r="H128">
        <v>37</v>
      </c>
      <c r="I128" s="11">
        <f t="shared" si="3"/>
        <v>1</v>
      </c>
    </row>
    <row r="129" spans="3:9" ht="14.25">
      <c r="C129" t="s">
        <v>62</v>
      </c>
      <c r="D129" s="1" t="s">
        <v>215</v>
      </c>
      <c r="E129" s="1" t="s">
        <v>186</v>
      </c>
      <c r="F129" s="1" t="s">
        <v>31</v>
      </c>
      <c r="G129">
        <v>10</v>
      </c>
      <c r="H129">
        <v>0</v>
      </c>
      <c r="I129" s="11">
        <f t="shared" si="3"/>
        <v>0</v>
      </c>
    </row>
    <row r="130" spans="3:9" ht="14.25">
      <c r="C130" t="s">
        <v>63</v>
      </c>
      <c r="D130" s="1" t="s">
        <v>216</v>
      </c>
      <c r="E130" s="1" t="s">
        <v>186</v>
      </c>
      <c r="F130" s="1" t="s">
        <v>31</v>
      </c>
      <c r="G130">
        <v>50</v>
      </c>
      <c r="H130">
        <v>25</v>
      </c>
      <c r="I130" s="11">
        <f t="shared" si="3"/>
        <v>0.5</v>
      </c>
    </row>
    <row r="131" spans="3:9" ht="14.25">
      <c r="C131" t="s">
        <v>64</v>
      </c>
      <c r="D131" s="1" t="s">
        <v>217</v>
      </c>
      <c r="E131" s="1" t="s">
        <v>186</v>
      </c>
      <c r="F131" s="1" t="s">
        <v>31</v>
      </c>
      <c r="G131">
        <v>15</v>
      </c>
      <c r="H131">
        <v>15</v>
      </c>
      <c r="I131" s="11">
        <f t="shared" si="3"/>
        <v>1</v>
      </c>
    </row>
    <row r="132" spans="3:9" ht="14.25">
      <c r="C132" t="s">
        <v>65</v>
      </c>
      <c r="D132" s="1" t="s">
        <v>217</v>
      </c>
      <c r="E132" s="1" t="s">
        <v>186</v>
      </c>
      <c r="F132" s="1" t="s">
        <v>31</v>
      </c>
      <c r="G132">
        <v>17</v>
      </c>
      <c r="H132">
        <v>8</v>
      </c>
      <c r="I132" s="11">
        <f t="shared" si="3"/>
        <v>0.47058823529411764</v>
      </c>
    </row>
    <row r="133" spans="3:9" ht="14.25">
      <c r="C133" t="s">
        <v>78</v>
      </c>
      <c r="D133" s="1" t="s">
        <v>218</v>
      </c>
      <c r="E133" s="1" t="s">
        <v>186</v>
      </c>
      <c r="F133" s="1" t="s">
        <v>31</v>
      </c>
      <c r="G133">
        <v>12</v>
      </c>
      <c r="H133">
        <v>8</v>
      </c>
      <c r="I133" s="11">
        <f t="shared" si="3"/>
        <v>0.6666666666666666</v>
      </c>
    </row>
    <row r="134" spans="3:9" ht="14.25">
      <c r="C134" t="s">
        <v>79</v>
      </c>
      <c r="D134" s="1" t="s">
        <v>219</v>
      </c>
      <c r="E134" s="1" t="s">
        <v>186</v>
      </c>
      <c r="F134" s="1" t="s">
        <v>31</v>
      </c>
      <c r="G134">
        <v>20</v>
      </c>
      <c r="H134">
        <v>8</v>
      </c>
      <c r="I134" s="11">
        <f t="shared" si="3"/>
        <v>0.4</v>
      </c>
    </row>
    <row r="135" spans="3:9" ht="14.25">
      <c r="C135" t="s">
        <v>80</v>
      </c>
      <c r="D135" s="1" t="s">
        <v>220</v>
      </c>
      <c r="E135" s="1" t="s">
        <v>186</v>
      </c>
      <c r="F135" s="1" t="s">
        <v>31</v>
      </c>
      <c r="G135">
        <v>5</v>
      </c>
      <c r="H135">
        <v>5</v>
      </c>
      <c r="I135" s="11">
        <f t="shared" si="3"/>
        <v>1</v>
      </c>
    </row>
    <row r="136" spans="3:9" ht="14.25">
      <c r="C136" t="s">
        <v>81</v>
      </c>
      <c r="D136" s="1" t="s">
        <v>221</v>
      </c>
      <c r="E136" s="1" t="s">
        <v>186</v>
      </c>
      <c r="F136" s="1" t="s">
        <v>31</v>
      </c>
      <c r="G136">
        <v>18</v>
      </c>
      <c r="H136">
        <v>5</v>
      </c>
      <c r="I136" s="11">
        <f t="shared" si="3"/>
        <v>0.2777777777777778</v>
      </c>
    </row>
    <row r="137" spans="3:9" ht="14.25">
      <c r="C137" t="s">
        <v>82</v>
      </c>
      <c r="D137" s="1" t="s">
        <v>73</v>
      </c>
      <c r="E137" s="1" t="s">
        <v>186</v>
      </c>
      <c r="F137" s="1" t="s">
        <v>31</v>
      </c>
      <c r="G137">
        <v>6</v>
      </c>
      <c r="H137">
        <v>6</v>
      </c>
      <c r="I137" s="11">
        <f t="shared" si="3"/>
        <v>1</v>
      </c>
    </row>
    <row r="138" spans="3:9" ht="14.25">
      <c r="C138" t="s">
        <v>89</v>
      </c>
      <c r="D138" s="1" t="s">
        <v>222</v>
      </c>
      <c r="E138" s="1" t="s">
        <v>186</v>
      </c>
      <c r="F138" s="1" t="s">
        <v>31</v>
      </c>
      <c r="G138">
        <v>10</v>
      </c>
      <c r="H138">
        <v>0</v>
      </c>
      <c r="I138" s="11">
        <f t="shared" si="3"/>
        <v>0</v>
      </c>
    </row>
    <row r="139" spans="3:10" ht="14.25">
      <c r="C139" t="s">
        <v>90</v>
      </c>
      <c r="D139" s="1" t="s">
        <v>223</v>
      </c>
      <c r="E139" s="1" t="s">
        <v>186</v>
      </c>
      <c r="F139" s="1" t="s">
        <v>31</v>
      </c>
      <c r="G139">
        <v>17</v>
      </c>
      <c r="H139">
        <v>0</v>
      </c>
      <c r="I139" s="11">
        <f t="shared" si="3"/>
        <v>0</v>
      </c>
      <c r="J139" t="s">
        <v>146</v>
      </c>
    </row>
    <row r="140" spans="3:9" ht="14.25">
      <c r="C140" t="s">
        <v>91</v>
      </c>
      <c r="D140" s="1" t="s">
        <v>224</v>
      </c>
      <c r="E140" s="1" t="s">
        <v>186</v>
      </c>
      <c r="F140" s="1" t="s">
        <v>31</v>
      </c>
      <c r="G140">
        <v>15</v>
      </c>
      <c r="H140">
        <v>12</v>
      </c>
      <c r="I140" s="11">
        <f t="shared" si="3"/>
        <v>0.8</v>
      </c>
    </row>
    <row r="141" spans="3:9" ht="14.25">
      <c r="C141" t="s">
        <v>92</v>
      </c>
      <c r="D141" s="1" t="s">
        <v>225</v>
      </c>
      <c r="E141" s="1" t="s">
        <v>186</v>
      </c>
      <c r="F141" s="1" t="s">
        <v>31</v>
      </c>
      <c r="G141">
        <v>4</v>
      </c>
      <c r="H141">
        <v>4</v>
      </c>
      <c r="I141" s="11">
        <f t="shared" si="3"/>
        <v>1</v>
      </c>
    </row>
    <row r="142" spans="3:9" ht="14.25">
      <c r="C142" t="s">
        <v>93</v>
      </c>
      <c r="D142" s="1" t="s">
        <v>226</v>
      </c>
      <c r="E142" s="1" t="s">
        <v>186</v>
      </c>
      <c r="F142" s="1" t="s">
        <v>31</v>
      </c>
      <c r="G142">
        <v>7</v>
      </c>
      <c r="H142">
        <v>5</v>
      </c>
      <c r="I142" s="11">
        <f t="shared" si="3"/>
        <v>0.7142857142857143</v>
      </c>
    </row>
    <row r="143" spans="3:9" ht="14.25">
      <c r="C143" t="s">
        <v>94</v>
      </c>
      <c r="D143" s="1" t="s">
        <v>227</v>
      </c>
      <c r="E143" s="1" t="s">
        <v>186</v>
      </c>
      <c r="F143" s="1" t="s">
        <v>31</v>
      </c>
      <c r="G143">
        <v>2</v>
      </c>
      <c r="I143" s="11">
        <f t="shared" si="3"/>
        <v>0</v>
      </c>
    </row>
    <row r="144" spans="3:9" ht="14.25">
      <c r="C144" t="s">
        <v>95</v>
      </c>
      <c r="D144" s="1" t="s">
        <v>228</v>
      </c>
      <c r="E144" s="1" t="s">
        <v>186</v>
      </c>
      <c r="F144" s="1" t="s">
        <v>31</v>
      </c>
      <c r="G144">
        <v>20</v>
      </c>
      <c r="H144">
        <v>20</v>
      </c>
      <c r="I144" s="11">
        <f aca="true" t="shared" si="4" ref="I144:I208">H144/G144</f>
        <v>1</v>
      </c>
    </row>
    <row r="145" spans="3:9" ht="14.25">
      <c r="C145" t="s">
        <v>96</v>
      </c>
      <c r="D145" s="1" t="s">
        <v>229</v>
      </c>
      <c r="E145" s="1" t="s">
        <v>186</v>
      </c>
      <c r="F145" s="1" t="s">
        <v>31</v>
      </c>
      <c r="G145">
        <v>6</v>
      </c>
      <c r="H145">
        <v>0</v>
      </c>
      <c r="I145" s="11">
        <f t="shared" si="4"/>
        <v>0</v>
      </c>
    </row>
    <row r="146" spans="3:9" ht="14.25">
      <c r="C146" t="s">
        <v>97</v>
      </c>
      <c r="D146" s="1" t="s">
        <v>230</v>
      </c>
      <c r="E146" s="1" t="s">
        <v>186</v>
      </c>
      <c r="F146" s="1" t="s">
        <v>31</v>
      </c>
      <c r="G146">
        <v>12</v>
      </c>
      <c r="H146">
        <v>12</v>
      </c>
      <c r="I146" s="11">
        <f t="shared" si="4"/>
        <v>1</v>
      </c>
    </row>
    <row r="147" spans="3:9" ht="14.25">
      <c r="C147" t="s">
        <v>98</v>
      </c>
      <c r="D147" s="1" t="s">
        <v>231</v>
      </c>
      <c r="E147" s="1" t="s">
        <v>186</v>
      </c>
      <c r="F147" s="1" t="s">
        <v>88</v>
      </c>
      <c r="G147">
        <v>35</v>
      </c>
      <c r="H147">
        <v>15</v>
      </c>
      <c r="I147" s="11">
        <f t="shared" si="4"/>
        <v>0.42857142857142855</v>
      </c>
    </row>
    <row r="148" spans="3:9" ht="14.25">
      <c r="C148" t="s">
        <v>99</v>
      </c>
      <c r="D148" s="1" t="s">
        <v>232</v>
      </c>
      <c r="E148" s="1" t="s">
        <v>186</v>
      </c>
      <c r="F148" s="1" t="s">
        <v>233</v>
      </c>
      <c r="G148">
        <v>200</v>
      </c>
      <c r="I148" s="11">
        <f t="shared" si="4"/>
        <v>0</v>
      </c>
    </row>
    <row r="149" spans="4:10" ht="14.25">
      <c r="D149" s="18"/>
      <c r="E149" s="18"/>
      <c r="F149" s="21" t="s">
        <v>508</v>
      </c>
      <c r="G149" s="19">
        <f>SUM(G102:G148)</f>
        <v>2151</v>
      </c>
      <c r="H149" s="19">
        <f>SUM(H102:H148)</f>
        <v>784</v>
      </c>
      <c r="I149" s="22">
        <f>H149/G149</f>
        <v>0.36448163644816367</v>
      </c>
      <c r="J149" s="11"/>
    </row>
    <row r="150" ht="14.25"/>
    <row r="151" ht="14.25"/>
    <row r="152" spans="4:6" ht="14.25">
      <c r="D152" s="29" t="s">
        <v>234</v>
      </c>
      <c r="E152" s="29"/>
      <c r="F152" s="29"/>
    </row>
    <row r="153" ht="14.25"/>
    <row r="154" spans="3:9" ht="14.25">
      <c r="C154" t="s">
        <v>7</v>
      </c>
      <c r="D154" s="1" t="s">
        <v>235</v>
      </c>
      <c r="E154" s="1" t="s">
        <v>236</v>
      </c>
      <c r="F154" s="1" t="s">
        <v>31</v>
      </c>
      <c r="G154">
        <v>8</v>
      </c>
      <c r="H154">
        <v>8</v>
      </c>
      <c r="I154" s="11">
        <f t="shared" si="4"/>
        <v>1</v>
      </c>
    </row>
    <row r="155" spans="3:9" ht="14.25">
      <c r="C155" t="s">
        <v>8</v>
      </c>
      <c r="D155" s="5" t="s">
        <v>237</v>
      </c>
      <c r="E155" s="1" t="s">
        <v>236</v>
      </c>
      <c r="F155" s="1" t="s">
        <v>169</v>
      </c>
      <c r="G155">
        <v>50</v>
      </c>
      <c r="H155">
        <v>50</v>
      </c>
      <c r="I155" s="11">
        <f t="shared" si="4"/>
        <v>1</v>
      </c>
    </row>
    <row r="156" spans="3:10" ht="14.25">
      <c r="C156" t="s">
        <v>9</v>
      </c>
      <c r="D156" s="1" t="s">
        <v>238</v>
      </c>
      <c r="E156" s="1" t="s">
        <v>239</v>
      </c>
      <c r="F156" s="1" t="s">
        <v>240</v>
      </c>
      <c r="G156">
        <v>90</v>
      </c>
      <c r="H156">
        <v>0</v>
      </c>
      <c r="I156" s="11">
        <f t="shared" si="4"/>
        <v>0</v>
      </c>
      <c r="J156" t="s">
        <v>241</v>
      </c>
    </row>
    <row r="157" spans="3:9" ht="14.25">
      <c r="C157" t="s">
        <v>10</v>
      </c>
      <c r="D157" s="1" t="s">
        <v>242</v>
      </c>
      <c r="E157" s="1" t="s">
        <v>239</v>
      </c>
      <c r="F157" s="1" t="s">
        <v>31</v>
      </c>
      <c r="G157">
        <v>70</v>
      </c>
      <c r="H157">
        <v>50</v>
      </c>
      <c r="I157" s="11">
        <f t="shared" si="4"/>
        <v>0.7142857142857143</v>
      </c>
    </row>
    <row r="158" spans="3:9" ht="14.25">
      <c r="C158" t="s">
        <v>11</v>
      </c>
      <c r="D158" s="1" t="s">
        <v>243</v>
      </c>
      <c r="E158" s="1" t="s">
        <v>239</v>
      </c>
      <c r="F158" s="1" t="s">
        <v>244</v>
      </c>
      <c r="G158">
        <v>83</v>
      </c>
      <c r="H158">
        <v>83</v>
      </c>
      <c r="I158" s="11">
        <f t="shared" si="4"/>
        <v>1</v>
      </c>
    </row>
    <row r="159" spans="3:9" ht="14.25">
      <c r="C159" t="s">
        <v>12</v>
      </c>
      <c r="D159" s="1" t="s">
        <v>245</v>
      </c>
      <c r="E159" s="1" t="s">
        <v>239</v>
      </c>
      <c r="F159" s="1" t="s">
        <v>155</v>
      </c>
      <c r="G159">
        <v>150</v>
      </c>
      <c r="I159" s="11">
        <f t="shared" si="4"/>
        <v>0</v>
      </c>
    </row>
    <row r="160" spans="3:9" ht="14.25">
      <c r="C160" t="s">
        <v>13</v>
      </c>
      <c r="D160" s="1" t="s">
        <v>246</v>
      </c>
      <c r="E160" s="1" t="s">
        <v>247</v>
      </c>
      <c r="F160" s="1" t="s">
        <v>23</v>
      </c>
      <c r="G160">
        <v>50</v>
      </c>
      <c r="H160">
        <v>50</v>
      </c>
      <c r="I160" s="11">
        <f t="shared" si="4"/>
        <v>1</v>
      </c>
    </row>
    <row r="161" spans="3:9" ht="14.25">
      <c r="C161" t="s">
        <v>14</v>
      </c>
      <c r="D161" s="1" t="s">
        <v>248</v>
      </c>
      <c r="E161" s="1" t="s">
        <v>249</v>
      </c>
      <c r="F161" s="1" t="s">
        <v>23</v>
      </c>
      <c r="G161">
        <v>93</v>
      </c>
      <c r="H161">
        <v>45</v>
      </c>
      <c r="I161" s="11">
        <f t="shared" si="4"/>
        <v>0.4838709677419355</v>
      </c>
    </row>
    <row r="162" spans="3:9" ht="14.25">
      <c r="C162" t="s">
        <v>15</v>
      </c>
      <c r="D162" s="1" t="s">
        <v>21</v>
      </c>
      <c r="E162" s="1" t="s">
        <v>249</v>
      </c>
      <c r="F162" s="1" t="s">
        <v>23</v>
      </c>
      <c r="G162">
        <v>140</v>
      </c>
      <c r="H162">
        <v>98</v>
      </c>
      <c r="I162" s="11">
        <f t="shared" si="4"/>
        <v>0.7</v>
      </c>
    </row>
    <row r="163" spans="3:9" ht="14.25">
      <c r="C163" t="s">
        <v>16</v>
      </c>
      <c r="D163" s="1" t="s">
        <v>245</v>
      </c>
      <c r="E163" s="1" t="s">
        <v>249</v>
      </c>
      <c r="F163" s="1" t="s">
        <v>23</v>
      </c>
      <c r="G163">
        <v>105</v>
      </c>
      <c r="H163">
        <v>84</v>
      </c>
      <c r="I163" s="11">
        <f t="shared" si="4"/>
        <v>0.8</v>
      </c>
    </row>
    <row r="164" spans="3:9" ht="14.25">
      <c r="C164" t="s">
        <v>17</v>
      </c>
      <c r="D164" s="1" t="s">
        <v>249</v>
      </c>
      <c r="E164" s="1" t="s">
        <v>249</v>
      </c>
      <c r="F164" s="1" t="s">
        <v>250</v>
      </c>
      <c r="G164">
        <v>50</v>
      </c>
      <c r="H164">
        <v>25</v>
      </c>
      <c r="I164" s="11">
        <f t="shared" si="4"/>
        <v>0.5</v>
      </c>
    </row>
    <row r="165" spans="3:9" ht="14.25">
      <c r="C165" t="s">
        <v>18</v>
      </c>
      <c r="D165" s="1" t="s">
        <v>251</v>
      </c>
      <c r="E165" s="1" t="s">
        <v>251</v>
      </c>
      <c r="F165" s="1" t="s">
        <v>155</v>
      </c>
      <c r="G165">
        <v>64</v>
      </c>
      <c r="H165">
        <v>64</v>
      </c>
      <c r="I165" s="11">
        <f t="shared" si="4"/>
        <v>1</v>
      </c>
    </row>
    <row r="166" spans="3:9" ht="14.25">
      <c r="C166" t="s">
        <v>19</v>
      </c>
      <c r="D166" s="1" t="s">
        <v>251</v>
      </c>
      <c r="E166" s="1" t="s">
        <v>251</v>
      </c>
      <c r="F166" s="1" t="s">
        <v>252</v>
      </c>
      <c r="G166">
        <v>60</v>
      </c>
      <c r="H166">
        <v>54</v>
      </c>
      <c r="I166" s="11">
        <f t="shared" si="4"/>
        <v>0.9</v>
      </c>
    </row>
    <row r="167" spans="3:9" ht="14.25">
      <c r="C167" t="s">
        <v>40</v>
      </c>
      <c r="D167" s="1" t="s">
        <v>237</v>
      </c>
      <c r="E167" s="1" t="s">
        <v>253</v>
      </c>
      <c r="F167" s="1" t="s">
        <v>254</v>
      </c>
      <c r="G167">
        <v>180</v>
      </c>
      <c r="H167">
        <v>110</v>
      </c>
      <c r="I167" s="11">
        <f t="shared" si="4"/>
        <v>0.6111111111111112</v>
      </c>
    </row>
    <row r="168" spans="3:9" ht="14.25">
      <c r="C168" t="s">
        <v>41</v>
      </c>
      <c r="D168" s="1" t="s">
        <v>255</v>
      </c>
      <c r="E168" s="1" t="s">
        <v>253</v>
      </c>
      <c r="F168" s="1" t="s">
        <v>31</v>
      </c>
      <c r="G168">
        <v>5</v>
      </c>
      <c r="H168">
        <v>5</v>
      </c>
      <c r="I168" s="11">
        <f t="shared" si="4"/>
        <v>1</v>
      </c>
    </row>
    <row r="169" spans="3:9" ht="14.25">
      <c r="C169" t="s">
        <v>42</v>
      </c>
      <c r="D169" s="1" t="s">
        <v>256</v>
      </c>
      <c r="E169" s="1" t="s">
        <v>253</v>
      </c>
      <c r="F169" s="1" t="s">
        <v>88</v>
      </c>
      <c r="G169">
        <v>10</v>
      </c>
      <c r="H169">
        <v>10</v>
      </c>
      <c r="I169" s="11">
        <f t="shared" si="4"/>
        <v>1</v>
      </c>
    </row>
    <row r="170" spans="3:9" ht="14.25">
      <c r="C170" t="s">
        <v>43</v>
      </c>
      <c r="D170" s="1" t="s">
        <v>257</v>
      </c>
      <c r="E170" s="1" t="s">
        <v>253</v>
      </c>
      <c r="F170" s="1" t="s">
        <v>88</v>
      </c>
      <c r="G170">
        <v>26</v>
      </c>
      <c r="H170">
        <v>26</v>
      </c>
      <c r="I170" s="11">
        <f t="shared" si="4"/>
        <v>1</v>
      </c>
    </row>
    <row r="171" spans="3:10" ht="14.25">
      <c r="C171" t="s">
        <v>44</v>
      </c>
      <c r="D171" s="1" t="s">
        <v>258</v>
      </c>
      <c r="E171" s="1" t="s">
        <v>253</v>
      </c>
      <c r="F171" s="1" t="s">
        <v>155</v>
      </c>
      <c r="G171">
        <v>80</v>
      </c>
      <c r="H171">
        <v>0</v>
      </c>
      <c r="I171" s="11">
        <f t="shared" si="4"/>
        <v>0</v>
      </c>
      <c r="J171" t="s">
        <v>241</v>
      </c>
    </row>
    <row r="172" spans="3:9" ht="14.25">
      <c r="C172" t="s">
        <v>45</v>
      </c>
      <c r="D172" s="1" t="s">
        <v>259</v>
      </c>
      <c r="E172" s="1" t="s">
        <v>260</v>
      </c>
      <c r="F172" s="1" t="s">
        <v>31</v>
      </c>
      <c r="G172">
        <v>15</v>
      </c>
      <c r="H172">
        <v>15</v>
      </c>
      <c r="I172" s="11">
        <f t="shared" si="4"/>
        <v>1</v>
      </c>
    </row>
    <row r="173" spans="3:9" ht="14.25">
      <c r="C173" t="s">
        <v>46</v>
      </c>
      <c r="D173" s="1" t="s">
        <v>261</v>
      </c>
      <c r="E173" s="1" t="s">
        <v>262</v>
      </c>
      <c r="F173" s="1" t="s">
        <v>31</v>
      </c>
      <c r="G173">
        <v>14</v>
      </c>
      <c r="H173">
        <v>0</v>
      </c>
      <c r="I173" s="11">
        <f t="shared" si="4"/>
        <v>0</v>
      </c>
    </row>
    <row r="174" spans="3:10" ht="14.25">
      <c r="C174" t="s">
        <v>47</v>
      </c>
      <c r="D174" s="1" t="s">
        <v>262</v>
      </c>
      <c r="E174" s="1" t="s">
        <v>262</v>
      </c>
      <c r="F174" s="1" t="s">
        <v>31</v>
      </c>
      <c r="G174">
        <v>32</v>
      </c>
      <c r="H174">
        <v>0</v>
      </c>
      <c r="I174" s="11">
        <f t="shared" si="4"/>
        <v>0</v>
      </c>
      <c r="J174" t="s">
        <v>146</v>
      </c>
    </row>
    <row r="175" spans="3:9" ht="14.25">
      <c r="C175" t="s">
        <v>48</v>
      </c>
      <c r="D175" s="1" t="s">
        <v>263</v>
      </c>
      <c r="E175" s="1" t="s">
        <v>263</v>
      </c>
      <c r="F175" s="1" t="s">
        <v>166</v>
      </c>
      <c r="G175">
        <v>31</v>
      </c>
      <c r="H175">
        <v>0</v>
      </c>
      <c r="I175" s="11">
        <f t="shared" si="4"/>
        <v>0</v>
      </c>
    </row>
    <row r="176" spans="3:9" ht="14.25">
      <c r="C176" t="s">
        <v>49</v>
      </c>
      <c r="D176" s="1" t="s">
        <v>264</v>
      </c>
      <c r="E176" s="1" t="s">
        <v>263</v>
      </c>
      <c r="F176" s="1" t="s">
        <v>31</v>
      </c>
      <c r="G176">
        <v>20</v>
      </c>
      <c r="H176">
        <v>2</v>
      </c>
      <c r="I176" s="11">
        <f t="shared" si="4"/>
        <v>0.1</v>
      </c>
    </row>
    <row r="177" spans="3:9" ht="14.25">
      <c r="C177" t="s">
        <v>58</v>
      </c>
      <c r="D177" s="1" t="s">
        <v>265</v>
      </c>
      <c r="E177" s="1" t="s">
        <v>263</v>
      </c>
      <c r="F177" s="1" t="s">
        <v>88</v>
      </c>
      <c r="G177">
        <v>11</v>
      </c>
      <c r="H177">
        <v>0</v>
      </c>
      <c r="I177" s="11">
        <f t="shared" si="4"/>
        <v>0</v>
      </c>
    </row>
    <row r="178" spans="3:9" ht="14.25">
      <c r="C178" t="s">
        <v>59</v>
      </c>
      <c r="D178" s="1" t="s">
        <v>266</v>
      </c>
      <c r="E178" s="1" t="s">
        <v>267</v>
      </c>
      <c r="F178" s="1" t="s">
        <v>155</v>
      </c>
      <c r="G178">
        <v>147</v>
      </c>
      <c r="H178">
        <v>147</v>
      </c>
      <c r="I178" s="11">
        <f t="shared" si="4"/>
        <v>1</v>
      </c>
    </row>
    <row r="179" spans="3:9" ht="14.25">
      <c r="C179" t="s">
        <v>60</v>
      </c>
      <c r="D179" s="1" t="s">
        <v>268</v>
      </c>
      <c r="E179" s="1" t="s">
        <v>269</v>
      </c>
      <c r="F179" s="1" t="s">
        <v>31</v>
      </c>
      <c r="G179">
        <v>50</v>
      </c>
      <c r="H179">
        <v>45</v>
      </c>
      <c r="I179" s="11">
        <f t="shared" si="4"/>
        <v>0.9</v>
      </c>
    </row>
    <row r="180" spans="3:9" ht="14.25">
      <c r="C180" t="s">
        <v>61</v>
      </c>
      <c r="D180" s="1" t="s">
        <v>237</v>
      </c>
      <c r="E180" s="1" t="s">
        <v>270</v>
      </c>
      <c r="F180" s="1" t="s">
        <v>169</v>
      </c>
      <c r="G180">
        <v>50</v>
      </c>
      <c r="H180">
        <v>15</v>
      </c>
      <c r="I180" s="11">
        <f t="shared" si="4"/>
        <v>0.3</v>
      </c>
    </row>
    <row r="181" spans="3:9" ht="14.25">
      <c r="C181" t="s">
        <v>62</v>
      </c>
      <c r="D181" s="1" t="s">
        <v>271</v>
      </c>
      <c r="E181" s="1" t="s">
        <v>271</v>
      </c>
      <c r="F181" s="1" t="s">
        <v>272</v>
      </c>
      <c r="G181">
        <v>60</v>
      </c>
      <c r="H181">
        <v>30</v>
      </c>
      <c r="I181" s="11">
        <f t="shared" si="4"/>
        <v>0.5</v>
      </c>
    </row>
    <row r="182" spans="3:9" ht="14.25">
      <c r="C182" t="s">
        <v>63</v>
      </c>
      <c r="D182" s="1" t="s">
        <v>273</v>
      </c>
      <c r="E182" s="1" t="s">
        <v>274</v>
      </c>
      <c r="F182" s="1" t="s">
        <v>31</v>
      </c>
      <c r="G182">
        <v>15</v>
      </c>
      <c r="H182">
        <v>8</v>
      </c>
      <c r="I182" s="11">
        <f t="shared" si="4"/>
        <v>0.5333333333333333</v>
      </c>
    </row>
    <row r="183" spans="3:9" ht="14.25">
      <c r="C183" t="s">
        <v>64</v>
      </c>
      <c r="D183" s="1" t="s">
        <v>275</v>
      </c>
      <c r="E183" s="1" t="s">
        <v>276</v>
      </c>
      <c r="F183" s="1" t="s">
        <v>23</v>
      </c>
      <c r="G183">
        <v>183</v>
      </c>
      <c r="H183">
        <v>183</v>
      </c>
      <c r="I183" s="11">
        <f t="shared" si="4"/>
        <v>1</v>
      </c>
    </row>
    <row r="184" spans="3:9" ht="14.25">
      <c r="C184" t="s">
        <v>65</v>
      </c>
      <c r="D184" s="1" t="s">
        <v>277</v>
      </c>
      <c r="E184" s="1" t="s">
        <v>276</v>
      </c>
      <c r="F184" s="1" t="s">
        <v>23</v>
      </c>
      <c r="G184">
        <v>155</v>
      </c>
      <c r="H184">
        <v>155</v>
      </c>
      <c r="I184" s="11">
        <f t="shared" si="4"/>
        <v>1</v>
      </c>
    </row>
    <row r="185" spans="3:9" ht="14.25">
      <c r="C185" t="s">
        <v>78</v>
      </c>
      <c r="D185" s="1" t="s">
        <v>237</v>
      </c>
      <c r="E185" s="1" t="s">
        <v>276</v>
      </c>
      <c r="F185" s="1" t="s">
        <v>169</v>
      </c>
      <c r="G185">
        <v>52</v>
      </c>
      <c r="H185">
        <v>52</v>
      </c>
      <c r="I185" s="11">
        <f t="shared" si="4"/>
        <v>1</v>
      </c>
    </row>
    <row r="186" spans="3:9" ht="14.25">
      <c r="C186" t="s">
        <v>79</v>
      </c>
      <c r="D186" s="1" t="s">
        <v>278</v>
      </c>
      <c r="E186" s="1" t="s">
        <v>279</v>
      </c>
      <c r="F186" s="1" t="s">
        <v>280</v>
      </c>
      <c r="G186">
        <v>0</v>
      </c>
      <c r="H186">
        <v>0</v>
      </c>
      <c r="I186" s="11">
        <v>0</v>
      </c>
    </row>
    <row r="187" spans="3:9" ht="14.25">
      <c r="C187" t="s">
        <v>80</v>
      </c>
      <c r="D187" s="5" t="s">
        <v>281</v>
      </c>
      <c r="E187" s="1" t="s">
        <v>282</v>
      </c>
      <c r="F187" s="1" t="s">
        <v>166</v>
      </c>
      <c r="G187">
        <v>36</v>
      </c>
      <c r="H187">
        <v>0</v>
      </c>
      <c r="I187" s="11">
        <f t="shared" si="4"/>
        <v>0</v>
      </c>
    </row>
    <row r="188" spans="3:9" ht="14.25">
      <c r="C188" t="s">
        <v>81</v>
      </c>
      <c r="D188" s="3" t="s">
        <v>283</v>
      </c>
      <c r="E188" s="1" t="s">
        <v>284</v>
      </c>
      <c r="F188" s="1" t="s">
        <v>31</v>
      </c>
      <c r="G188">
        <v>122</v>
      </c>
      <c r="I188" s="11">
        <f t="shared" si="4"/>
        <v>0</v>
      </c>
    </row>
    <row r="189" spans="3:9" ht="14.25">
      <c r="C189" t="s">
        <v>82</v>
      </c>
      <c r="D189" s="3" t="s">
        <v>285</v>
      </c>
      <c r="E189" s="1" t="s">
        <v>286</v>
      </c>
      <c r="F189" s="1" t="s">
        <v>280</v>
      </c>
      <c r="G189">
        <v>86</v>
      </c>
      <c r="I189" s="11">
        <f t="shared" si="4"/>
        <v>0</v>
      </c>
    </row>
    <row r="190" spans="3:9" ht="14.25">
      <c r="C190" t="s">
        <v>89</v>
      </c>
      <c r="D190" s="5" t="s">
        <v>287</v>
      </c>
      <c r="E190" s="1" t="s">
        <v>286</v>
      </c>
      <c r="F190" s="1" t="s">
        <v>169</v>
      </c>
      <c r="G190">
        <v>54</v>
      </c>
      <c r="H190">
        <v>54</v>
      </c>
      <c r="I190" s="11">
        <f t="shared" si="4"/>
        <v>1</v>
      </c>
    </row>
    <row r="191" spans="3:9" ht="14.25">
      <c r="C191" t="s">
        <v>90</v>
      </c>
      <c r="D191" s="5" t="s">
        <v>288</v>
      </c>
      <c r="E191" s="1" t="s">
        <v>286</v>
      </c>
      <c r="F191" s="1" t="s">
        <v>31</v>
      </c>
      <c r="G191">
        <v>7</v>
      </c>
      <c r="H191">
        <v>7</v>
      </c>
      <c r="I191" s="11">
        <f t="shared" si="4"/>
        <v>1</v>
      </c>
    </row>
    <row r="192" spans="3:9" ht="14.25">
      <c r="C192" t="s">
        <v>91</v>
      </c>
      <c r="D192" s="1" t="s">
        <v>289</v>
      </c>
      <c r="E192" s="1" t="s">
        <v>286</v>
      </c>
      <c r="F192" s="1" t="s">
        <v>31</v>
      </c>
      <c r="G192">
        <v>49</v>
      </c>
      <c r="H192">
        <v>39</v>
      </c>
      <c r="I192" s="11">
        <f t="shared" si="4"/>
        <v>0.7959183673469388</v>
      </c>
    </row>
    <row r="193" spans="3:9" ht="14.25">
      <c r="C193" t="s">
        <v>92</v>
      </c>
      <c r="D193" s="1" t="s">
        <v>290</v>
      </c>
      <c r="E193" s="1" t="s">
        <v>291</v>
      </c>
      <c r="F193" s="1" t="s">
        <v>88</v>
      </c>
      <c r="G193">
        <v>5</v>
      </c>
      <c r="H193">
        <v>0</v>
      </c>
      <c r="I193" s="11">
        <f t="shared" si="4"/>
        <v>0</v>
      </c>
    </row>
    <row r="194" spans="3:10" ht="14.25">
      <c r="C194" t="s">
        <v>93</v>
      </c>
      <c r="D194" s="1" t="s">
        <v>292</v>
      </c>
      <c r="E194" s="1" t="s">
        <v>293</v>
      </c>
      <c r="F194" s="1" t="s">
        <v>294</v>
      </c>
      <c r="G194">
        <v>50</v>
      </c>
      <c r="H194">
        <v>0</v>
      </c>
      <c r="I194" s="11">
        <f t="shared" si="4"/>
        <v>0</v>
      </c>
      <c r="J194" t="s">
        <v>295</v>
      </c>
    </row>
    <row r="195" spans="3:9" ht="14.25">
      <c r="C195" t="s">
        <v>94</v>
      </c>
      <c r="D195" s="1" t="s">
        <v>296</v>
      </c>
      <c r="E195" s="1" t="s">
        <v>297</v>
      </c>
      <c r="F195" s="1" t="s">
        <v>298</v>
      </c>
      <c r="G195">
        <v>140</v>
      </c>
      <c r="H195">
        <v>140</v>
      </c>
      <c r="I195" s="11">
        <f t="shared" si="4"/>
        <v>1</v>
      </c>
    </row>
    <row r="196" spans="3:9" ht="14.25">
      <c r="C196" t="s">
        <v>95</v>
      </c>
      <c r="D196" s="1" t="s">
        <v>299</v>
      </c>
      <c r="E196" s="1" t="s">
        <v>297</v>
      </c>
      <c r="F196" s="1" t="s">
        <v>31</v>
      </c>
      <c r="G196">
        <v>17</v>
      </c>
      <c r="H196">
        <v>17</v>
      </c>
      <c r="I196" s="11">
        <f t="shared" si="4"/>
        <v>1</v>
      </c>
    </row>
    <row r="197" spans="3:9" ht="14.25">
      <c r="C197" t="s">
        <v>96</v>
      </c>
      <c r="D197" s="1" t="s">
        <v>237</v>
      </c>
      <c r="E197" s="1" t="s">
        <v>300</v>
      </c>
      <c r="F197" s="1" t="s">
        <v>169</v>
      </c>
      <c r="G197">
        <v>60</v>
      </c>
      <c r="H197">
        <v>40</v>
      </c>
      <c r="I197" s="11">
        <f t="shared" si="4"/>
        <v>0.6666666666666666</v>
      </c>
    </row>
    <row r="198" spans="3:9" ht="14.25">
      <c r="C198" t="s">
        <v>97</v>
      </c>
      <c r="D198" s="1" t="s">
        <v>237</v>
      </c>
      <c r="E198" s="1" t="s">
        <v>301</v>
      </c>
      <c r="F198" s="1" t="s">
        <v>169</v>
      </c>
      <c r="G198">
        <v>40</v>
      </c>
      <c r="I198" s="11">
        <f t="shared" si="4"/>
        <v>0</v>
      </c>
    </row>
    <row r="199" spans="3:9" ht="14.25">
      <c r="C199" t="s">
        <v>98</v>
      </c>
      <c r="D199" s="1" t="s">
        <v>302</v>
      </c>
      <c r="E199" s="1" t="s">
        <v>303</v>
      </c>
      <c r="F199" s="1" t="s">
        <v>31</v>
      </c>
      <c r="G199">
        <v>26</v>
      </c>
      <c r="H199">
        <v>6</v>
      </c>
      <c r="I199" s="11">
        <f t="shared" si="4"/>
        <v>0.23076923076923078</v>
      </c>
    </row>
    <row r="200" spans="3:9" ht="14.25">
      <c r="C200" t="s">
        <v>99</v>
      </c>
      <c r="D200" s="1" t="s">
        <v>304</v>
      </c>
      <c r="E200" s="1" t="s">
        <v>305</v>
      </c>
      <c r="F200" s="1" t="s">
        <v>155</v>
      </c>
      <c r="G200">
        <v>96</v>
      </c>
      <c r="H200">
        <v>96</v>
      </c>
      <c r="I200" s="11">
        <f t="shared" si="4"/>
        <v>1</v>
      </c>
    </row>
    <row r="201" spans="3:9" ht="14.25">
      <c r="C201" t="s">
        <v>100</v>
      </c>
      <c r="D201" s="1" t="s">
        <v>306</v>
      </c>
      <c r="E201" s="1" t="s">
        <v>305</v>
      </c>
      <c r="F201" s="1" t="s">
        <v>88</v>
      </c>
      <c r="G201">
        <v>70</v>
      </c>
      <c r="H201">
        <v>70</v>
      </c>
      <c r="I201" s="11">
        <f t="shared" si="4"/>
        <v>1</v>
      </c>
    </row>
    <row r="202" spans="3:9" ht="14.25">
      <c r="C202" t="s">
        <v>101</v>
      </c>
      <c r="D202" s="1" t="s">
        <v>307</v>
      </c>
      <c r="E202" s="1" t="s">
        <v>305</v>
      </c>
      <c r="F202" s="1" t="s">
        <v>31</v>
      </c>
      <c r="G202">
        <v>15</v>
      </c>
      <c r="H202">
        <v>15</v>
      </c>
      <c r="I202" s="11">
        <f t="shared" si="4"/>
        <v>1</v>
      </c>
    </row>
    <row r="203" spans="3:9" ht="14.25">
      <c r="C203" t="s">
        <v>102</v>
      </c>
      <c r="D203" s="1" t="s">
        <v>308</v>
      </c>
      <c r="E203" s="1" t="s">
        <v>305</v>
      </c>
      <c r="F203" s="1" t="s">
        <v>31</v>
      </c>
      <c r="G203">
        <v>8</v>
      </c>
      <c r="H203">
        <v>0</v>
      </c>
      <c r="I203" s="11">
        <f t="shared" si="4"/>
        <v>0</v>
      </c>
    </row>
    <row r="204" spans="3:9" ht="14.25">
      <c r="C204" t="s">
        <v>122</v>
      </c>
      <c r="D204" s="1" t="s">
        <v>309</v>
      </c>
      <c r="E204" s="1" t="s">
        <v>305</v>
      </c>
      <c r="F204" s="1" t="s">
        <v>31</v>
      </c>
      <c r="G204">
        <v>50</v>
      </c>
      <c r="H204">
        <v>50</v>
      </c>
      <c r="I204" s="11">
        <f t="shared" si="4"/>
        <v>1</v>
      </c>
    </row>
    <row r="205" spans="3:9" ht="14.25">
      <c r="C205" t="s">
        <v>123</v>
      </c>
      <c r="D205" s="1" t="s">
        <v>310</v>
      </c>
      <c r="E205" s="1" t="s">
        <v>305</v>
      </c>
      <c r="F205" s="1" t="s">
        <v>23</v>
      </c>
      <c r="G205">
        <v>38</v>
      </c>
      <c r="H205">
        <v>8</v>
      </c>
      <c r="I205" s="11">
        <f t="shared" si="4"/>
        <v>0.21052631578947367</v>
      </c>
    </row>
    <row r="206" spans="3:9" ht="14.25">
      <c r="C206" t="s">
        <v>124</v>
      </c>
      <c r="D206" s="1" t="s">
        <v>311</v>
      </c>
      <c r="E206" s="1" t="s">
        <v>312</v>
      </c>
      <c r="F206" s="1" t="s">
        <v>31</v>
      </c>
      <c r="G206">
        <v>22</v>
      </c>
      <c r="H206">
        <v>0</v>
      </c>
      <c r="I206" s="11">
        <f t="shared" si="4"/>
        <v>0</v>
      </c>
    </row>
    <row r="207" spans="3:9" ht="14.25">
      <c r="C207" t="s">
        <v>125</v>
      </c>
      <c r="D207" s="5" t="s">
        <v>313</v>
      </c>
      <c r="E207" s="1" t="s">
        <v>314</v>
      </c>
      <c r="F207" s="1" t="s">
        <v>315</v>
      </c>
      <c r="G207">
        <v>72</v>
      </c>
      <c r="H207">
        <v>72</v>
      </c>
      <c r="I207" s="11">
        <f t="shared" si="4"/>
        <v>1</v>
      </c>
    </row>
    <row r="208" spans="3:9" ht="14.25">
      <c r="C208" t="s">
        <v>126</v>
      </c>
      <c r="D208" s="1" t="s">
        <v>316</v>
      </c>
      <c r="E208" s="1" t="s">
        <v>317</v>
      </c>
      <c r="F208" s="1" t="s">
        <v>31</v>
      </c>
      <c r="G208">
        <v>25</v>
      </c>
      <c r="H208">
        <v>25</v>
      </c>
      <c r="I208" s="11">
        <f t="shared" si="4"/>
        <v>1</v>
      </c>
    </row>
    <row r="209" spans="3:9" ht="14.25">
      <c r="C209" t="s">
        <v>127</v>
      </c>
      <c r="D209" s="1" t="s">
        <v>318</v>
      </c>
      <c r="E209" s="1" t="s">
        <v>319</v>
      </c>
      <c r="F209" s="1" t="s">
        <v>23</v>
      </c>
      <c r="G209">
        <v>34</v>
      </c>
      <c r="H209">
        <v>34</v>
      </c>
      <c r="I209" s="11">
        <f aca="true" t="shared" si="5" ref="I209:I276">H209/G209</f>
        <v>1</v>
      </c>
    </row>
    <row r="210" spans="3:9" ht="14.25">
      <c r="C210" t="s">
        <v>128</v>
      </c>
      <c r="D210" s="1" t="s">
        <v>320</v>
      </c>
      <c r="E210" s="1" t="s">
        <v>319</v>
      </c>
      <c r="F210" s="1" t="s">
        <v>166</v>
      </c>
      <c r="G210">
        <v>15</v>
      </c>
      <c r="H210">
        <v>0</v>
      </c>
      <c r="I210" s="11">
        <f t="shared" si="5"/>
        <v>0</v>
      </c>
    </row>
    <row r="211" spans="4:9" ht="15">
      <c r="D211" s="18"/>
      <c r="E211" s="18"/>
      <c r="F211" s="21" t="s">
        <v>508</v>
      </c>
      <c r="G211" s="19">
        <f>SUM(G154:G210)</f>
        <v>3286</v>
      </c>
      <c r="H211" s="19">
        <f>SUM(H154:H210)</f>
        <v>2087</v>
      </c>
      <c r="I211" s="22">
        <f>H211/G211</f>
        <v>0.6351186853317102</v>
      </c>
    </row>
    <row r="214" spans="4:6" ht="15">
      <c r="D214" s="29" t="s">
        <v>321</v>
      </c>
      <c r="E214" s="29"/>
      <c r="F214" s="29"/>
    </row>
    <row r="216" spans="3:10" ht="14.25">
      <c r="C216" t="s">
        <v>7</v>
      </c>
      <c r="D216" s="1" t="s">
        <v>322</v>
      </c>
      <c r="E216" s="1" t="s">
        <v>323</v>
      </c>
      <c r="F216" s="1" t="s">
        <v>212</v>
      </c>
      <c r="G216">
        <v>60</v>
      </c>
      <c r="H216">
        <v>0</v>
      </c>
      <c r="I216" s="11">
        <f t="shared" si="5"/>
        <v>0</v>
      </c>
      <c r="J216" t="s">
        <v>324</v>
      </c>
    </row>
    <row r="217" spans="3:9" ht="14.25">
      <c r="C217" t="s">
        <v>8</v>
      </c>
      <c r="D217" s="1" t="s">
        <v>325</v>
      </c>
      <c r="E217" s="1" t="s">
        <v>326</v>
      </c>
      <c r="F217" s="1" t="s">
        <v>327</v>
      </c>
      <c r="G217">
        <v>20</v>
      </c>
      <c r="H217">
        <v>20</v>
      </c>
      <c r="I217" s="11">
        <f t="shared" si="5"/>
        <v>1</v>
      </c>
    </row>
    <row r="218" spans="3:10" ht="14.25">
      <c r="C218" t="s">
        <v>9</v>
      </c>
      <c r="D218" s="1" t="s">
        <v>328</v>
      </c>
      <c r="E218" s="1" t="s">
        <v>326</v>
      </c>
      <c r="F218" s="1" t="s">
        <v>155</v>
      </c>
      <c r="G218">
        <v>35</v>
      </c>
      <c r="H218">
        <v>0</v>
      </c>
      <c r="I218" s="11">
        <f t="shared" si="5"/>
        <v>0</v>
      </c>
      <c r="J218" t="s">
        <v>329</v>
      </c>
    </row>
    <row r="219" spans="3:9" ht="14.25">
      <c r="C219" t="s">
        <v>10</v>
      </c>
      <c r="D219" s="1" t="s">
        <v>330</v>
      </c>
      <c r="E219" s="1" t="s">
        <v>326</v>
      </c>
      <c r="F219" s="1" t="s">
        <v>155</v>
      </c>
      <c r="G219">
        <v>56</v>
      </c>
      <c r="H219">
        <v>56</v>
      </c>
      <c r="I219" s="11">
        <f t="shared" si="5"/>
        <v>1</v>
      </c>
    </row>
    <row r="220" spans="3:9" ht="14.25">
      <c r="C220" t="s">
        <v>11</v>
      </c>
      <c r="D220" s="1" t="s">
        <v>331</v>
      </c>
      <c r="E220" s="1" t="s">
        <v>332</v>
      </c>
      <c r="F220" s="1" t="s">
        <v>88</v>
      </c>
      <c r="G220">
        <v>24</v>
      </c>
      <c r="H220">
        <v>0</v>
      </c>
      <c r="I220" s="11">
        <f t="shared" si="5"/>
        <v>0</v>
      </c>
    </row>
    <row r="221" spans="3:9" ht="14.25">
      <c r="C221" t="s">
        <v>12</v>
      </c>
      <c r="D221" s="1" t="s">
        <v>333</v>
      </c>
      <c r="E221" s="1" t="s">
        <v>334</v>
      </c>
      <c r="F221" s="1" t="s">
        <v>31</v>
      </c>
      <c r="G221">
        <v>7</v>
      </c>
      <c r="H221">
        <v>7</v>
      </c>
      <c r="I221" s="11">
        <f t="shared" si="5"/>
        <v>1</v>
      </c>
    </row>
    <row r="222" spans="3:9" ht="14.25">
      <c r="C222" t="s">
        <v>13</v>
      </c>
      <c r="D222" s="1" t="s">
        <v>335</v>
      </c>
      <c r="E222" s="1" t="s">
        <v>336</v>
      </c>
      <c r="F222" s="1" t="s">
        <v>166</v>
      </c>
      <c r="G222">
        <v>36</v>
      </c>
      <c r="H222">
        <v>8</v>
      </c>
      <c r="I222" s="11">
        <f t="shared" si="5"/>
        <v>0.2222222222222222</v>
      </c>
    </row>
    <row r="223" spans="3:9" ht="14.25">
      <c r="C223" t="s">
        <v>14</v>
      </c>
      <c r="D223" s="1" t="s">
        <v>337</v>
      </c>
      <c r="E223" s="1" t="s">
        <v>336</v>
      </c>
      <c r="F223" s="1" t="s">
        <v>23</v>
      </c>
      <c r="G223">
        <v>60</v>
      </c>
      <c r="H223">
        <v>12</v>
      </c>
      <c r="I223" s="11">
        <f t="shared" si="5"/>
        <v>0.2</v>
      </c>
    </row>
    <row r="224" spans="3:9" ht="14.25">
      <c r="C224" t="s">
        <v>15</v>
      </c>
      <c r="D224" s="1" t="s">
        <v>338</v>
      </c>
      <c r="E224" s="1" t="s">
        <v>338</v>
      </c>
      <c r="F224" s="1" t="s">
        <v>23</v>
      </c>
      <c r="G224">
        <v>60</v>
      </c>
      <c r="H224">
        <v>18</v>
      </c>
      <c r="I224" s="11">
        <f t="shared" si="5"/>
        <v>0.3</v>
      </c>
    </row>
    <row r="225" spans="3:9" ht="14.25">
      <c r="C225" t="s">
        <v>16</v>
      </c>
      <c r="D225" s="1" t="s">
        <v>339</v>
      </c>
      <c r="E225" s="1" t="s">
        <v>340</v>
      </c>
      <c r="F225" s="1" t="s">
        <v>23</v>
      </c>
      <c r="G225">
        <v>49</v>
      </c>
      <c r="H225">
        <v>16</v>
      </c>
      <c r="I225" s="11">
        <f t="shared" si="5"/>
        <v>0.32653061224489793</v>
      </c>
    </row>
    <row r="226" spans="3:9" ht="14.25">
      <c r="C226" t="s">
        <v>17</v>
      </c>
      <c r="D226" s="1" t="s">
        <v>341</v>
      </c>
      <c r="E226" s="1" t="s">
        <v>340</v>
      </c>
      <c r="F226" s="1" t="s">
        <v>26</v>
      </c>
      <c r="G226">
        <v>140</v>
      </c>
      <c r="H226">
        <v>42</v>
      </c>
      <c r="I226" s="11">
        <f t="shared" si="5"/>
        <v>0.3</v>
      </c>
    </row>
    <row r="227" spans="3:9" ht="14.25">
      <c r="C227" t="s">
        <v>18</v>
      </c>
      <c r="D227" s="3" t="s">
        <v>237</v>
      </c>
      <c r="E227" s="1" t="s">
        <v>340</v>
      </c>
      <c r="F227" s="1" t="s">
        <v>169</v>
      </c>
      <c r="I227" s="11">
        <v>0</v>
      </c>
    </row>
    <row r="228" spans="3:9" ht="14.25">
      <c r="C228" t="s">
        <v>19</v>
      </c>
      <c r="D228" s="1" t="s">
        <v>342</v>
      </c>
      <c r="E228" s="1" t="s">
        <v>340</v>
      </c>
      <c r="F228" s="1" t="s">
        <v>155</v>
      </c>
      <c r="G228">
        <v>200</v>
      </c>
      <c r="H228">
        <v>82</v>
      </c>
      <c r="I228" s="11">
        <f t="shared" si="5"/>
        <v>0.41</v>
      </c>
    </row>
    <row r="229" spans="3:9" ht="14.25">
      <c r="C229" t="s">
        <v>40</v>
      </c>
      <c r="D229" s="1" t="s">
        <v>343</v>
      </c>
      <c r="E229" s="1" t="s">
        <v>340</v>
      </c>
      <c r="F229" s="1" t="s">
        <v>155</v>
      </c>
      <c r="G229">
        <v>80</v>
      </c>
      <c r="H229">
        <v>80</v>
      </c>
      <c r="I229" s="11">
        <f t="shared" si="5"/>
        <v>1</v>
      </c>
    </row>
    <row r="230" spans="3:10" ht="14.25">
      <c r="C230" t="s">
        <v>41</v>
      </c>
      <c r="D230" s="1" t="s">
        <v>344</v>
      </c>
      <c r="E230" s="1" t="s">
        <v>340</v>
      </c>
      <c r="F230" s="1" t="s">
        <v>155</v>
      </c>
      <c r="G230">
        <v>65</v>
      </c>
      <c r="H230">
        <v>0</v>
      </c>
      <c r="I230" s="11">
        <f t="shared" si="5"/>
        <v>0</v>
      </c>
      <c r="J230" t="s">
        <v>38</v>
      </c>
    </row>
    <row r="231" spans="3:9" ht="14.25">
      <c r="C231" t="s">
        <v>42</v>
      </c>
      <c r="D231" s="1" t="s">
        <v>345</v>
      </c>
      <c r="E231" s="1" t="s">
        <v>340</v>
      </c>
      <c r="F231" s="1" t="s">
        <v>155</v>
      </c>
      <c r="G231">
        <v>50</v>
      </c>
      <c r="H231">
        <v>50</v>
      </c>
      <c r="I231" s="11">
        <f t="shared" si="5"/>
        <v>1</v>
      </c>
    </row>
    <row r="232" spans="3:9" ht="14.25">
      <c r="C232" t="s">
        <v>43</v>
      </c>
      <c r="D232" s="1" t="s">
        <v>346</v>
      </c>
      <c r="E232" s="1" t="s">
        <v>340</v>
      </c>
      <c r="F232" s="1" t="s">
        <v>155</v>
      </c>
      <c r="G232">
        <v>48</v>
      </c>
      <c r="H232">
        <v>48</v>
      </c>
      <c r="I232" s="11">
        <f t="shared" si="5"/>
        <v>1</v>
      </c>
    </row>
    <row r="233" spans="3:9" ht="14.25">
      <c r="C233" t="s">
        <v>44</v>
      </c>
      <c r="D233" s="1" t="s">
        <v>347</v>
      </c>
      <c r="E233" s="1" t="s">
        <v>340</v>
      </c>
      <c r="F233" s="1" t="s">
        <v>155</v>
      </c>
      <c r="G233">
        <v>70</v>
      </c>
      <c r="H233">
        <v>35</v>
      </c>
      <c r="I233" s="11">
        <f t="shared" si="5"/>
        <v>0.5</v>
      </c>
    </row>
    <row r="234" spans="3:9" ht="14.25">
      <c r="C234" t="s">
        <v>45</v>
      </c>
      <c r="D234" s="1" t="s">
        <v>348</v>
      </c>
      <c r="E234" s="1" t="s">
        <v>340</v>
      </c>
      <c r="F234" s="1" t="s">
        <v>155</v>
      </c>
      <c r="G234">
        <v>86</v>
      </c>
      <c r="H234">
        <v>86</v>
      </c>
      <c r="I234" s="11">
        <f t="shared" si="5"/>
        <v>1</v>
      </c>
    </row>
    <row r="235" spans="3:10" ht="14.25">
      <c r="C235" t="s">
        <v>46</v>
      </c>
      <c r="D235" s="1" t="s">
        <v>349</v>
      </c>
      <c r="E235" s="1" t="s">
        <v>340</v>
      </c>
      <c r="F235" s="1" t="s">
        <v>155</v>
      </c>
      <c r="G235">
        <v>0</v>
      </c>
      <c r="H235">
        <v>0</v>
      </c>
      <c r="I235" s="11">
        <v>0</v>
      </c>
      <c r="J235" t="s">
        <v>350</v>
      </c>
    </row>
    <row r="236" spans="3:9" ht="14.25">
      <c r="C236" t="s">
        <v>47</v>
      </c>
      <c r="D236" s="1" t="s">
        <v>351</v>
      </c>
      <c r="E236" s="1" t="s">
        <v>340</v>
      </c>
      <c r="F236" s="1" t="s">
        <v>155</v>
      </c>
      <c r="G236">
        <v>200</v>
      </c>
      <c r="H236">
        <v>100</v>
      </c>
      <c r="I236" s="11">
        <f t="shared" si="5"/>
        <v>0.5</v>
      </c>
    </row>
    <row r="237" spans="3:9" ht="14.25">
      <c r="C237" t="s">
        <v>48</v>
      </c>
      <c r="D237" s="1" t="s">
        <v>352</v>
      </c>
      <c r="E237" s="1" t="s">
        <v>340</v>
      </c>
      <c r="F237" s="1" t="s">
        <v>155</v>
      </c>
      <c r="G237">
        <v>150</v>
      </c>
      <c r="H237">
        <v>20</v>
      </c>
      <c r="I237" s="11">
        <f t="shared" si="5"/>
        <v>0.13333333333333333</v>
      </c>
    </row>
    <row r="238" spans="3:10" ht="14.25">
      <c r="C238" t="s">
        <v>49</v>
      </c>
      <c r="D238" s="1" t="s">
        <v>353</v>
      </c>
      <c r="E238" s="1" t="s">
        <v>340</v>
      </c>
      <c r="F238" s="1" t="s">
        <v>155</v>
      </c>
      <c r="G238">
        <v>0</v>
      </c>
      <c r="H238">
        <v>0</v>
      </c>
      <c r="I238" s="11">
        <v>0</v>
      </c>
      <c r="J238" t="s">
        <v>38</v>
      </c>
    </row>
    <row r="239" spans="3:10" ht="14.25">
      <c r="C239" t="s">
        <v>58</v>
      </c>
      <c r="D239" s="1" t="s">
        <v>354</v>
      </c>
      <c r="E239" s="1" t="s">
        <v>340</v>
      </c>
      <c r="F239" s="1" t="s">
        <v>155</v>
      </c>
      <c r="G239">
        <v>0</v>
      </c>
      <c r="H239">
        <v>0</v>
      </c>
      <c r="I239" s="11">
        <v>0</v>
      </c>
      <c r="J239" t="s">
        <v>116</v>
      </c>
    </row>
    <row r="240" spans="3:9" ht="14.25">
      <c r="C240" t="s">
        <v>59</v>
      </c>
      <c r="D240" s="5" t="s">
        <v>355</v>
      </c>
      <c r="E240" s="1" t="s">
        <v>340</v>
      </c>
      <c r="F240" s="1" t="s">
        <v>155</v>
      </c>
      <c r="G240">
        <v>100</v>
      </c>
      <c r="H240">
        <v>50</v>
      </c>
      <c r="I240" s="11">
        <f t="shared" si="5"/>
        <v>0.5</v>
      </c>
    </row>
    <row r="241" spans="3:9" ht="14.25">
      <c r="C241" t="s">
        <v>60</v>
      </c>
      <c r="D241" s="1" t="s">
        <v>356</v>
      </c>
      <c r="E241" s="1" t="s">
        <v>340</v>
      </c>
      <c r="F241" s="1" t="s">
        <v>155</v>
      </c>
      <c r="G241">
        <v>48</v>
      </c>
      <c r="H241">
        <v>8</v>
      </c>
      <c r="I241" s="11">
        <f t="shared" si="5"/>
        <v>0.16666666666666666</v>
      </c>
    </row>
    <row r="242" spans="3:9" ht="14.25">
      <c r="C242" t="s">
        <v>61</v>
      </c>
      <c r="D242" s="5" t="s">
        <v>357</v>
      </c>
      <c r="E242" s="1" t="s">
        <v>340</v>
      </c>
      <c r="F242" s="1" t="s">
        <v>155</v>
      </c>
      <c r="G242">
        <v>47</v>
      </c>
      <c r="H242">
        <v>47</v>
      </c>
      <c r="I242" s="11">
        <f t="shared" si="5"/>
        <v>1</v>
      </c>
    </row>
    <row r="243" spans="3:9" ht="14.25">
      <c r="C243" t="s">
        <v>62</v>
      </c>
      <c r="D243" s="1" t="s">
        <v>358</v>
      </c>
      <c r="E243" s="1" t="s">
        <v>340</v>
      </c>
      <c r="F243" s="1" t="s">
        <v>155</v>
      </c>
      <c r="G243">
        <v>50</v>
      </c>
      <c r="H243">
        <v>0</v>
      </c>
      <c r="I243" s="11">
        <f t="shared" si="5"/>
        <v>0</v>
      </c>
    </row>
    <row r="244" spans="3:9" ht="14.25">
      <c r="C244" t="s">
        <v>63</v>
      </c>
      <c r="D244" s="5" t="s">
        <v>359</v>
      </c>
      <c r="E244" s="1" t="s">
        <v>340</v>
      </c>
      <c r="F244" s="1" t="s">
        <v>155</v>
      </c>
      <c r="G244">
        <v>30</v>
      </c>
      <c r="I244" s="11">
        <f t="shared" si="5"/>
        <v>0</v>
      </c>
    </row>
    <row r="245" spans="3:10" ht="14.25">
      <c r="C245" t="s">
        <v>64</v>
      </c>
      <c r="D245" s="3" t="s">
        <v>360</v>
      </c>
      <c r="E245" s="1" t="s">
        <v>340</v>
      </c>
      <c r="F245" s="1" t="s">
        <v>155</v>
      </c>
      <c r="G245">
        <v>120</v>
      </c>
      <c r="I245" s="11">
        <f t="shared" si="5"/>
        <v>0</v>
      </c>
      <c r="J245" t="s">
        <v>350</v>
      </c>
    </row>
    <row r="246" spans="3:9" ht="14.25">
      <c r="C246" t="s">
        <v>65</v>
      </c>
      <c r="D246" s="3" t="s">
        <v>361</v>
      </c>
      <c r="E246" s="1" t="s">
        <v>340</v>
      </c>
      <c r="F246" s="1" t="s">
        <v>155</v>
      </c>
      <c r="G246">
        <v>32</v>
      </c>
      <c r="I246" s="11">
        <f t="shared" si="5"/>
        <v>0</v>
      </c>
    </row>
    <row r="247" spans="3:9" ht="14.25">
      <c r="C247" t="s">
        <v>78</v>
      </c>
      <c r="D247" s="1" t="s">
        <v>362</v>
      </c>
      <c r="E247" s="1" t="s">
        <v>340</v>
      </c>
      <c r="F247" s="1" t="s">
        <v>155</v>
      </c>
      <c r="I247" s="11">
        <v>0</v>
      </c>
    </row>
    <row r="248" spans="3:9" ht="14.25">
      <c r="C248" t="s">
        <v>79</v>
      </c>
      <c r="D248" s="1" t="s">
        <v>363</v>
      </c>
      <c r="E248" s="1" t="s">
        <v>340</v>
      </c>
      <c r="F248" s="1" t="s">
        <v>155</v>
      </c>
      <c r="I248" s="11">
        <v>0</v>
      </c>
    </row>
    <row r="249" spans="3:9" ht="14.25">
      <c r="C249" t="s">
        <v>80</v>
      </c>
      <c r="D249" s="1" t="s">
        <v>364</v>
      </c>
      <c r="E249" s="1" t="s">
        <v>340</v>
      </c>
      <c r="F249" s="1" t="s">
        <v>155</v>
      </c>
      <c r="I249" s="11">
        <v>0</v>
      </c>
    </row>
    <row r="250" spans="3:9" ht="14.25">
      <c r="C250" t="s">
        <v>81</v>
      </c>
      <c r="D250" s="1" t="s">
        <v>365</v>
      </c>
      <c r="E250" s="1" t="s">
        <v>340</v>
      </c>
      <c r="F250" s="1" t="s">
        <v>31</v>
      </c>
      <c r="G250">
        <v>45</v>
      </c>
      <c r="H250">
        <v>45</v>
      </c>
      <c r="I250" s="11">
        <f t="shared" si="5"/>
        <v>1</v>
      </c>
    </row>
    <row r="251" spans="3:9" ht="14.25">
      <c r="C251" t="s">
        <v>82</v>
      </c>
      <c r="D251" s="1" t="s">
        <v>368</v>
      </c>
      <c r="E251" s="1" t="s">
        <v>366</v>
      </c>
      <c r="F251" s="1" t="s">
        <v>367</v>
      </c>
      <c r="G251">
        <v>32</v>
      </c>
      <c r="H251">
        <v>0</v>
      </c>
      <c r="I251" s="11">
        <f t="shared" si="5"/>
        <v>0</v>
      </c>
    </row>
    <row r="252" spans="4:9" ht="15">
      <c r="D252" s="18"/>
      <c r="E252" s="18"/>
      <c r="F252" s="21" t="s">
        <v>508</v>
      </c>
      <c r="G252" s="19">
        <f>SUM(G216:G251)</f>
        <v>2000</v>
      </c>
      <c r="H252" s="19">
        <f>SUM(H216:H251)</f>
        <v>830</v>
      </c>
      <c r="I252" s="22">
        <f>H252/G252</f>
        <v>0.415</v>
      </c>
    </row>
    <row r="255" spans="4:6" ht="15">
      <c r="D255" s="29" t="s">
        <v>369</v>
      </c>
      <c r="E255" s="29"/>
      <c r="F255" s="29"/>
    </row>
    <row r="257" spans="3:9" ht="14.25">
      <c r="C257" t="s">
        <v>7</v>
      </c>
      <c r="D257" s="1" t="s">
        <v>370</v>
      </c>
      <c r="E257" s="1" t="s">
        <v>371</v>
      </c>
      <c r="F257" s="1" t="s">
        <v>23</v>
      </c>
      <c r="G257">
        <v>150</v>
      </c>
      <c r="H257">
        <v>135</v>
      </c>
      <c r="I257" s="11">
        <f t="shared" si="5"/>
        <v>0.9</v>
      </c>
    </row>
    <row r="258" spans="3:9" ht="14.25">
      <c r="C258" t="s">
        <v>8</v>
      </c>
      <c r="D258" s="1" t="s">
        <v>237</v>
      </c>
      <c r="E258" s="1" t="s">
        <v>372</v>
      </c>
      <c r="F258" s="1" t="s">
        <v>169</v>
      </c>
      <c r="G258">
        <v>43</v>
      </c>
      <c r="H258">
        <v>30</v>
      </c>
      <c r="I258" s="11">
        <f t="shared" si="5"/>
        <v>0.6976744186046512</v>
      </c>
    </row>
    <row r="259" spans="3:9" ht="14.25">
      <c r="C259" t="s">
        <v>9</v>
      </c>
      <c r="D259" s="1" t="s">
        <v>373</v>
      </c>
      <c r="E259" s="1" t="s">
        <v>372</v>
      </c>
      <c r="F259" s="1" t="s">
        <v>31</v>
      </c>
      <c r="G259">
        <v>28</v>
      </c>
      <c r="H259">
        <v>28</v>
      </c>
      <c r="I259" s="11">
        <f t="shared" si="5"/>
        <v>1</v>
      </c>
    </row>
    <row r="260" spans="3:9" ht="14.25">
      <c r="C260" t="s">
        <v>10</v>
      </c>
      <c r="D260" s="3" t="s">
        <v>33</v>
      </c>
      <c r="E260" s="1" t="s">
        <v>374</v>
      </c>
      <c r="F260" s="1" t="s">
        <v>31</v>
      </c>
      <c r="I260" s="11">
        <v>0</v>
      </c>
    </row>
    <row r="261" spans="3:9" ht="14.25">
      <c r="C261" t="s">
        <v>11</v>
      </c>
      <c r="D261" s="1" t="s">
        <v>375</v>
      </c>
      <c r="E261" s="1" t="s">
        <v>376</v>
      </c>
      <c r="F261" s="1" t="s">
        <v>31</v>
      </c>
      <c r="G261">
        <v>10</v>
      </c>
      <c r="H261">
        <v>0</v>
      </c>
      <c r="I261" s="11">
        <f t="shared" si="5"/>
        <v>0</v>
      </c>
    </row>
    <row r="262" spans="4:9" ht="15">
      <c r="D262" s="18"/>
      <c r="E262" s="18"/>
      <c r="F262" s="21" t="s">
        <v>508</v>
      </c>
      <c r="G262" s="19">
        <f>SUM(G257:G261)</f>
        <v>231</v>
      </c>
      <c r="H262" s="19">
        <f>SUM(H257:H261)</f>
        <v>193</v>
      </c>
      <c r="I262" s="22">
        <f>H262/G262</f>
        <v>0.8354978354978355</v>
      </c>
    </row>
    <row r="265" spans="4:6" ht="15">
      <c r="D265" s="29" t="s">
        <v>377</v>
      </c>
      <c r="E265" s="29"/>
      <c r="F265" s="29"/>
    </row>
    <row r="267" spans="3:9" ht="14.25">
      <c r="C267" t="s">
        <v>7</v>
      </c>
      <c r="D267" s="5" t="s">
        <v>378</v>
      </c>
      <c r="E267" s="1" t="s">
        <v>379</v>
      </c>
      <c r="F267" s="1" t="s">
        <v>31</v>
      </c>
      <c r="G267">
        <v>24</v>
      </c>
      <c r="H267">
        <v>5</v>
      </c>
      <c r="I267" s="11">
        <f t="shared" si="5"/>
        <v>0.20833333333333334</v>
      </c>
    </row>
    <row r="268" spans="3:9" ht="14.25">
      <c r="C268" t="s">
        <v>8</v>
      </c>
      <c r="D268" s="1" t="s">
        <v>380</v>
      </c>
      <c r="E268" s="1" t="s">
        <v>164</v>
      </c>
      <c r="F268" s="1" t="s">
        <v>23</v>
      </c>
      <c r="G268">
        <v>70</v>
      </c>
      <c r="H268">
        <v>70</v>
      </c>
      <c r="I268" s="11">
        <f t="shared" si="5"/>
        <v>1</v>
      </c>
    </row>
    <row r="269" spans="3:10" ht="14.25">
      <c r="C269" t="s">
        <v>9</v>
      </c>
      <c r="D269" s="1" t="s">
        <v>237</v>
      </c>
      <c r="E269" s="1" t="s">
        <v>381</v>
      </c>
      <c r="F269" s="1" t="s">
        <v>169</v>
      </c>
      <c r="G269">
        <v>0</v>
      </c>
      <c r="H269">
        <v>0</v>
      </c>
      <c r="I269" s="11">
        <v>0</v>
      </c>
      <c r="J269" t="s">
        <v>382</v>
      </c>
    </row>
    <row r="270" spans="3:9" ht="14.25">
      <c r="C270" t="s">
        <v>10</v>
      </c>
      <c r="D270" s="1" t="s">
        <v>21</v>
      </c>
      <c r="E270" s="1" t="s">
        <v>383</v>
      </c>
      <c r="F270" s="1" t="s">
        <v>23</v>
      </c>
      <c r="G270">
        <v>207</v>
      </c>
      <c r="H270">
        <v>41</v>
      </c>
      <c r="I270" s="11">
        <f t="shared" si="5"/>
        <v>0.19806763285024154</v>
      </c>
    </row>
    <row r="271" spans="3:9" ht="14.25">
      <c r="C271" t="s">
        <v>11</v>
      </c>
      <c r="D271" s="1" t="s">
        <v>384</v>
      </c>
      <c r="E271" s="1" t="s">
        <v>383</v>
      </c>
      <c r="F271" s="1" t="s">
        <v>23</v>
      </c>
      <c r="G271">
        <v>70</v>
      </c>
      <c r="H271">
        <v>28</v>
      </c>
      <c r="I271" s="11">
        <f t="shared" si="5"/>
        <v>0.4</v>
      </c>
    </row>
    <row r="272" spans="3:9" ht="14.25">
      <c r="C272" t="s">
        <v>12</v>
      </c>
      <c r="D272" s="1" t="s">
        <v>385</v>
      </c>
      <c r="E272" s="1" t="s">
        <v>383</v>
      </c>
      <c r="F272" s="1" t="s">
        <v>23</v>
      </c>
      <c r="G272">
        <v>23</v>
      </c>
      <c r="H272">
        <v>23</v>
      </c>
      <c r="I272" s="11">
        <f t="shared" si="5"/>
        <v>1</v>
      </c>
    </row>
    <row r="273" spans="3:9" ht="14.25">
      <c r="C273" t="s">
        <v>13</v>
      </c>
      <c r="D273" s="1" t="s">
        <v>386</v>
      </c>
      <c r="E273" s="1" t="s">
        <v>383</v>
      </c>
      <c r="F273" s="1" t="s">
        <v>26</v>
      </c>
      <c r="G273">
        <v>21</v>
      </c>
      <c r="H273">
        <v>0</v>
      </c>
      <c r="I273" s="11">
        <f t="shared" si="5"/>
        <v>0</v>
      </c>
    </row>
    <row r="274" spans="3:9" ht="14.25">
      <c r="C274" t="s">
        <v>14</v>
      </c>
      <c r="D274" s="1" t="s">
        <v>387</v>
      </c>
      <c r="E274" s="1" t="s">
        <v>383</v>
      </c>
      <c r="F274" s="1" t="s">
        <v>166</v>
      </c>
      <c r="G274">
        <v>50</v>
      </c>
      <c r="H274">
        <v>40</v>
      </c>
      <c r="I274" s="11">
        <f t="shared" si="5"/>
        <v>0.8</v>
      </c>
    </row>
    <row r="275" spans="3:9" ht="14.25">
      <c r="C275" t="s">
        <v>15</v>
      </c>
      <c r="D275" s="1" t="s">
        <v>388</v>
      </c>
      <c r="E275" s="1" t="s">
        <v>383</v>
      </c>
      <c r="F275" s="1" t="s">
        <v>88</v>
      </c>
      <c r="G275">
        <v>48</v>
      </c>
      <c r="H275">
        <v>48</v>
      </c>
      <c r="I275" s="11">
        <f t="shared" si="5"/>
        <v>1</v>
      </c>
    </row>
    <row r="276" spans="3:9" ht="14.25">
      <c r="C276" t="s">
        <v>16</v>
      </c>
      <c r="D276" s="1" t="s">
        <v>389</v>
      </c>
      <c r="E276" s="1" t="s">
        <v>383</v>
      </c>
      <c r="F276" s="1" t="s">
        <v>23</v>
      </c>
      <c r="G276">
        <v>50</v>
      </c>
      <c r="H276">
        <v>40</v>
      </c>
      <c r="I276" s="11">
        <f t="shared" si="5"/>
        <v>0.8</v>
      </c>
    </row>
    <row r="277" spans="3:9" ht="14.25">
      <c r="C277" t="s">
        <v>17</v>
      </c>
      <c r="D277" s="3" t="s">
        <v>390</v>
      </c>
      <c r="E277" s="1" t="s">
        <v>383</v>
      </c>
      <c r="F277" s="1" t="s">
        <v>391</v>
      </c>
      <c r="I277" s="11">
        <v>0</v>
      </c>
    </row>
    <row r="278" spans="3:9" ht="14.25">
      <c r="C278" t="s">
        <v>18</v>
      </c>
      <c r="D278" s="1" t="s">
        <v>392</v>
      </c>
      <c r="E278" s="1" t="s">
        <v>383</v>
      </c>
      <c r="F278" s="1" t="s">
        <v>166</v>
      </c>
      <c r="G278">
        <v>20</v>
      </c>
      <c r="H278">
        <v>0</v>
      </c>
      <c r="I278" s="11">
        <f aca="true" t="shared" si="6" ref="I278:I349">H278/G278</f>
        <v>0</v>
      </c>
    </row>
    <row r="279" spans="3:9" ht="14.25">
      <c r="C279" t="s">
        <v>19</v>
      </c>
      <c r="D279" s="1" t="s">
        <v>393</v>
      </c>
      <c r="E279" s="1" t="s">
        <v>383</v>
      </c>
      <c r="F279" s="1" t="s">
        <v>244</v>
      </c>
      <c r="G279">
        <v>75</v>
      </c>
      <c r="H279">
        <v>75</v>
      </c>
      <c r="I279" s="11">
        <f t="shared" si="6"/>
        <v>1</v>
      </c>
    </row>
    <row r="280" spans="3:9" ht="14.25">
      <c r="C280" t="s">
        <v>40</v>
      </c>
      <c r="D280" s="5" t="s">
        <v>375</v>
      </c>
      <c r="E280" s="1" t="s">
        <v>394</v>
      </c>
      <c r="F280" s="1" t="s">
        <v>31</v>
      </c>
      <c r="G280">
        <v>8</v>
      </c>
      <c r="H280">
        <v>8</v>
      </c>
      <c r="I280" s="11">
        <f t="shared" si="6"/>
        <v>1</v>
      </c>
    </row>
    <row r="281" spans="4:9" ht="15">
      <c r="D281" s="18"/>
      <c r="E281" s="18"/>
      <c r="F281" s="21" t="s">
        <v>508</v>
      </c>
      <c r="G281" s="19">
        <f>SUM(G267:G280)</f>
        <v>666</v>
      </c>
      <c r="H281" s="19">
        <f>SUM(H267:H280)</f>
        <v>378</v>
      </c>
      <c r="I281" s="22">
        <f>H281/G281</f>
        <v>0.5675675675675675</v>
      </c>
    </row>
    <row r="284" spans="4:6" ht="15">
      <c r="D284" s="29" t="s">
        <v>395</v>
      </c>
      <c r="E284" s="29"/>
      <c r="F284" s="29"/>
    </row>
    <row r="286" spans="3:9" ht="14.25">
      <c r="C286" t="s">
        <v>7</v>
      </c>
      <c r="D286" s="1" t="s">
        <v>396</v>
      </c>
      <c r="E286" s="1" t="s">
        <v>397</v>
      </c>
      <c r="F286" s="1" t="s">
        <v>398</v>
      </c>
      <c r="G286">
        <v>0</v>
      </c>
      <c r="H286">
        <v>0</v>
      </c>
      <c r="I286" s="11">
        <v>0</v>
      </c>
    </row>
    <row r="287" spans="3:9" ht="14.25">
      <c r="C287" t="s">
        <v>8</v>
      </c>
      <c r="D287" s="1" t="s">
        <v>33</v>
      </c>
      <c r="E287" s="1" t="s">
        <v>399</v>
      </c>
      <c r="F287" s="1" t="s">
        <v>244</v>
      </c>
      <c r="G287">
        <v>65</v>
      </c>
      <c r="H287">
        <v>65</v>
      </c>
      <c r="I287" s="11">
        <f t="shared" si="6"/>
        <v>1</v>
      </c>
    </row>
    <row r="288" spans="3:9" ht="14.25">
      <c r="C288" t="s">
        <v>9</v>
      </c>
      <c r="D288" s="1" t="s">
        <v>400</v>
      </c>
      <c r="E288" s="1" t="s">
        <v>401</v>
      </c>
      <c r="F288" s="1" t="s">
        <v>402</v>
      </c>
      <c r="G288">
        <v>40</v>
      </c>
      <c r="H288">
        <v>9</v>
      </c>
      <c r="I288" s="11">
        <f t="shared" si="6"/>
        <v>0.225</v>
      </c>
    </row>
    <row r="289" spans="3:9" ht="14.25">
      <c r="C289" t="s">
        <v>10</v>
      </c>
      <c r="D289" s="1" t="s">
        <v>390</v>
      </c>
      <c r="E289" s="1" t="s">
        <v>401</v>
      </c>
      <c r="F289" s="1" t="s">
        <v>391</v>
      </c>
      <c r="G289">
        <v>98</v>
      </c>
      <c r="H289">
        <v>0</v>
      </c>
      <c r="I289" s="11">
        <f t="shared" si="6"/>
        <v>0</v>
      </c>
    </row>
    <row r="290" spans="4:9" ht="15">
      <c r="D290" s="18"/>
      <c r="E290" s="18"/>
      <c r="F290" s="21" t="s">
        <v>508</v>
      </c>
      <c r="G290" s="19">
        <f>SUM(G286:G289)</f>
        <v>203</v>
      </c>
      <c r="H290" s="19">
        <f>SUM(H286:H289)</f>
        <v>74</v>
      </c>
      <c r="I290" s="22">
        <f>H290/G290</f>
        <v>0.3645320197044335</v>
      </c>
    </row>
    <row r="293" spans="4:6" ht="15">
      <c r="D293" s="29" t="s">
        <v>403</v>
      </c>
      <c r="E293" s="29"/>
      <c r="F293" s="29"/>
    </row>
    <row r="295" spans="3:9" ht="14.25">
      <c r="C295" t="s">
        <v>7</v>
      </c>
      <c r="D295" s="1" t="s">
        <v>405</v>
      </c>
      <c r="E295" s="1" t="s">
        <v>404</v>
      </c>
      <c r="F295" s="1" t="s">
        <v>155</v>
      </c>
      <c r="G295">
        <v>50</v>
      </c>
      <c r="H295">
        <v>50</v>
      </c>
      <c r="I295" s="11">
        <f t="shared" si="6"/>
        <v>1</v>
      </c>
    </row>
    <row r="296" spans="3:10" ht="14.25">
      <c r="C296" t="s">
        <v>8</v>
      </c>
      <c r="D296" s="1" t="s">
        <v>406</v>
      </c>
      <c r="E296" s="1" t="s">
        <v>407</v>
      </c>
      <c r="F296" s="1" t="s">
        <v>88</v>
      </c>
      <c r="G296">
        <v>0</v>
      </c>
      <c r="H296">
        <v>0</v>
      </c>
      <c r="J296" t="s">
        <v>408</v>
      </c>
    </row>
    <row r="297" spans="3:9" ht="14.25">
      <c r="C297" t="s">
        <v>9</v>
      </c>
      <c r="D297" s="1" t="s">
        <v>409</v>
      </c>
      <c r="E297" s="1" t="s">
        <v>410</v>
      </c>
      <c r="F297" s="1" t="s">
        <v>23</v>
      </c>
      <c r="G297">
        <v>55</v>
      </c>
      <c r="H297">
        <v>50</v>
      </c>
      <c r="I297" s="11">
        <f t="shared" si="6"/>
        <v>0.9090909090909091</v>
      </c>
    </row>
    <row r="298" spans="3:9" ht="14.25">
      <c r="C298" t="s">
        <v>10</v>
      </c>
      <c r="D298" s="1" t="s">
        <v>411</v>
      </c>
      <c r="E298" s="1" t="s">
        <v>410</v>
      </c>
      <c r="F298" s="1" t="s">
        <v>23</v>
      </c>
      <c r="G298">
        <v>18</v>
      </c>
      <c r="H298">
        <v>18</v>
      </c>
      <c r="I298" s="11">
        <f t="shared" si="6"/>
        <v>1</v>
      </c>
    </row>
    <row r="299" spans="3:9" ht="14.25">
      <c r="C299" t="s">
        <v>11</v>
      </c>
      <c r="D299" s="1" t="s">
        <v>412</v>
      </c>
      <c r="E299" s="1" t="s">
        <v>410</v>
      </c>
      <c r="F299" s="1" t="s">
        <v>23</v>
      </c>
      <c r="G299">
        <v>119</v>
      </c>
      <c r="H299">
        <v>119</v>
      </c>
      <c r="I299" s="11">
        <f t="shared" si="6"/>
        <v>1</v>
      </c>
    </row>
    <row r="300" spans="3:9" ht="14.25">
      <c r="C300" t="s">
        <v>12</v>
      </c>
      <c r="D300" s="1" t="s">
        <v>413</v>
      </c>
      <c r="E300" s="1" t="s">
        <v>410</v>
      </c>
      <c r="F300" s="1" t="s">
        <v>23</v>
      </c>
      <c r="G300">
        <v>49</v>
      </c>
      <c r="H300">
        <v>49</v>
      </c>
      <c r="I300" s="11">
        <f t="shared" si="6"/>
        <v>1</v>
      </c>
    </row>
    <row r="301" spans="3:9" ht="14.25">
      <c r="C301" t="s">
        <v>13</v>
      </c>
      <c r="D301" s="1" t="s">
        <v>414</v>
      </c>
      <c r="E301" s="1" t="s">
        <v>410</v>
      </c>
      <c r="F301" s="1" t="s">
        <v>166</v>
      </c>
      <c r="G301">
        <v>45</v>
      </c>
      <c r="H301">
        <v>45</v>
      </c>
      <c r="I301" s="11">
        <f t="shared" si="6"/>
        <v>1</v>
      </c>
    </row>
    <row r="302" spans="3:9" ht="14.25">
      <c r="C302" t="s">
        <v>14</v>
      </c>
      <c r="D302" s="1" t="s">
        <v>415</v>
      </c>
      <c r="E302" s="1" t="s">
        <v>410</v>
      </c>
      <c r="F302" s="1" t="s">
        <v>166</v>
      </c>
      <c r="G302">
        <v>50</v>
      </c>
      <c r="H302">
        <v>50</v>
      </c>
      <c r="I302" s="11">
        <f t="shared" si="6"/>
        <v>1</v>
      </c>
    </row>
    <row r="303" spans="3:9" ht="14.25">
      <c r="C303" t="s">
        <v>15</v>
      </c>
      <c r="D303" s="1" t="s">
        <v>416</v>
      </c>
      <c r="E303" s="1" t="s">
        <v>410</v>
      </c>
      <c r="F303" s="1" t="s">
        <v>166</v>
      </c>
      <c r="G303">
        <v>12</v>
      </c>
      <c r="H303">
        <v>12</v>
      </c>
      <c r="I303" s="11">
        <f t="shared" si="6"/>
        <v>1</v>
      </c>
    </row>
    <row r="304" spans="3:9" ht="14.25">
      <c r="C304" t="s">
        <v>16</v>
      </c>
      <c r="D304" s="1" t="s">
        <v>417</v>
      </c>
      <c r="E304" s="1" t="s">
        <v>410</v>
      </c>
      <c r="F304" s="1" t="s">
        <v>402</v>
      </c>
      <c r="G304">
        <v>30</v>
      </c>
      <c r="H304">
        <v>30</v>
      </c>
      <c r="I304" s="11">
        <f t="shared" si="6"/>
        <v>1</v>
      </c>
    </row>
    <row r="305" spans="3:9" ht="14.25">
      <c r="C305" t="s">
        <v>17</v>
      </c>
      <c r="D305" s="5" t="s">
        <v>418</v>
      </c>
      <c r="E305" s="1" t="s">
        <v>410</v>
      </c>
      <c r="F305" s="1" t="s">
        <v>31</v>
      </c>
      <c r="G305">
        <v>11</v>
      </c>
      <c r="H305">
        <v>11</v>
      </c>
      <c r="I305" s="11">
        <f t="shared" si="6"/>
        <v>1</v>
      </c>
    </row>
    <row r="306" spans="3:9" ht="14.25">
      <c r="C306" t="s">
        <v>18</v>
      </c>
      <c r="D306" s="1" t="s">
        <v>419</v>
      </c>
      <c r="E306" s="1" t="s">
        <v>410</v>
      </c>
      <c r="F306" s="1" t="s">
        <v>31</v>
      </c>
      <c r="G306">
        <v>36</v>
      </c>
      <c r="H306">
        <v>36</v>
      </c>
      <c r="I306" s="11">
        <f t="shared" si="6"/>
        <v>1</v>
      </c>
    </row>
    <row r="307" spans="3:9" ht="14.25">
      <c r="C307" t="s">
        <v>19</v>
      </c>
      <c r="D307" s="1" t="s">
        <v>420</v>
      </c>
      <c r="E307" s="1" t="s">
        <v>410</v>
      </c>
      <c r="F307" s="1" t="s">
        <v>31</v>
      </c>
      <c r="G307">
        <v>8</v>
      </c>
      <c r="H307">
        <v>8</v>
      </c>
      <c r="I307" s="11">
        <f t="shared" si="6"/>
        <v>1</v>
      </c>
    </row>
    <row r="308" spans="3:9" ht="14.25">
      <c r="C308" t="s">
        <v>40</v>
      </c>
      <c r="D308" s="1" t="s">
        <v>421</v>
      </c>
      <c r="E308" s="1" t="s">
        <v>410</v>
      </c>
      <c r="F308" s="1" t="s">
        <v>31</v>
      </c>
      <c r="G308">
        <v>5</v>
      </c>
      <c r="H308">
        <v>5</v>
      </c>
      <c r="I308" s="11">
        <f t="shared" si="6"/>
        <v>1</v>
      </c>
    </row>
    <row r="309" spans="3:9" ht="14.25">
      <c r="C309" t="s">
        <v>41</v>
      </c>
      <c r="D309" s="1" t="s">
        <v>422</v>
      </c>
      <c r="E309" s="1" t="s">
        <v>410</v>
      </c>
      <c r="F309" s="1" t="s">
        <v>31</v>
      </c>
      <c r="G309">
        <v>6</v>
      </c>
      <c r="H309">
        <v>6</v>
      </c>
      <c r="I309" s="11">
        <f t="shared" si="6"/>
        <v>1</v>
      </c>
    </row>
    <row r="310" spans="3:9" ht="14.25">
      <c r="C310" t="s">
        <v>42</v>
      </c>
      <c r="D310" s="1" t="s">
        <v>423</v>
      </c>
      <c r="E310" s="1" t="s">
        <v>410</v>
      </c>
      <c r="F310" s="1" t="s">
        <v>23</v>
      </c>
      <c r="G310">
        <v>77</v>
      </c>
      <c r="H310">
        <v>77</v>
      </c>
      <c r="I310" s="11">
        <f t="shared" si="6"/>
        <v>1</v>
      </c>
    </row>
    <row r="311" spans="3:9" ht="14.25">
      <c r="C311" t="s">
        <v>43</v>
      </c>
      <c r="D311" s="1" t="s">
        <v>424</v>
      </c>
      <c r="E311" s="1" t="s">
        <v>410</v>
      </c>
      <c r="F311" s="1" t="s">
        <v>31</v>
      </c>
      <c r="G311">
        <v>14</v>
      </c>
      <c r="H311">
        <v>14</v>
      </c>
      <c r="I311" s="11">
        <f t="shared" si="6"/>
        <v>1</v>
      </c>
    </row>
    <row r="312" spans="3:9" ht="14.25">
      <c r="C312" t="s">
        <v>44</v>
      </c>
      <c r="D312" s="1" t="s">
        <v>425</v>
      </c>
      <c r="E312" s="1" t="s">
        <v>410</v>
      </c>
      <c r="F312" s="1" t="s">
        <v>244</v>
      </c>
      <c r="G312">
        <v>30</v>
      </c>
      <c r="H312">
        <v>30</v>
      </c>
      <c r="I312" s="11">
        <f t="shared" si="6"/>
        <v>1</v>
      </c>
    </row>
    <row r="313" spans="3:9" ht="14.25">
      <c r="C313" t="s">
        <v>45</v>
      </c>
      <c r="D313" s="1" t="s">
        <v>33</v>
      </c>
      <c r="E313" s="1" t="s">
        <v>410</v>
      </c>
      <c r="F313" s="1" t="s">
        <v>88</v>
      </c>
      <c r="G313">
        <v>16</v>
      </c>
      <c r="H313">
        <v>16</v>
      </c>
      <c r="I313" s="11">
        <f t="shared" si="6"/>
        <v>1</v>
      </c>
    </row>
    <row r="314" spans="3:9" ht="14.25">
      <c r="C314" t="s">
        <v>46</v>
      </c>
      <c r="D314" s="1" t="s">
        <v>426</v>
      </c>
      <c r="E314" s="1" t="s">
        <v>410</v>
      </c>
      <c r="F314" s="1" t="s">
        <v>31</v>
      </c>
      <c r="G314">
        <v>20</v>
      </c>
      <c r="H314">
        <v>20</v>
      </c>
      <c r="I314" s="11">
        <f t="shared" si="6"/>
        <v>1</v>
      </c>
    </row>
    <row r="315" spans="3:9" ht="14.25">
      <c r="C315" t="s">
        <v>47</v>
      </c>
      <c r="D315" s="1" t="s">
        <v>427</v>
      </c>
      <c r="E315" s="1" t="s">
        <v>410</v>
      </c>
      <c r="F315" s="1" t="s">
        <v>31</v>
      </c>
      <c r="G315">
        <v>4</v>
      </c>
      <c r="H315">
        <v>4</v>
      </c>
      <c r="I315" s="11">
        <f t="shared" si="6"/>
        <v>1</v>
      </c>
    </row>
    <row r="316" spans="3:9" ht="14.25">
      <c r="C316" t="s">
        <v>48</v>
      </c>
      <c r="D316" s="1" t="s">
        <v>427</v>
      </c>
      <c r="E316" s="1" t="s">
        <v>410</v>
      </c>
      <c r="F316" s="1" t="s">
        <v>31</v>
      </c>
      <c r="G316">
        <v>10</v>
      </c>
      <c r="H316">
        <v>10</v>
      </c>
      <c r="I316" s="11">
        <f t="shared" si="6"/>
        <v>1</v>
      </c>
    </row>
    <row r="317" spans="3:9" ht="14.25">
      <c r="C317" t="s">
        <v>49</v>
      </c>
      <c r="D317" s="1" t="s">
        <v>427</v>
      </c>
      <c r="E317" s="1" t="s">
        <v>410</v>
      </c>
      <c r="F317" s="1" t="s">
        <v>31</v>
      </c>
      <c r="G317">
        <v>5</v>
      </c>
      <c r="H317">
        <v>5</v>
      </c>
      <c r="I317" s="11">
        <f t="shared" si="6"/>
        <v>1</v>
      </c>
    </row>
    <row r="318" spans="3:9" ht="14.25">
      <c r="C318" t="s">
        <v>58</v>
      </c>
      <c r="D318" s="1" t="s">
        <v>427</v>
      </c>
      <c r="E318" s="1" t="s">
        <v>410</v>
      </c>
      <c r="F318" s="1" t="s">
        <v>31</v>
      </c>
      <c r="G318">
        <v>6</v>
      </c>
      <c r="H318">
        <v>6</v>
      </c>
      <c r="I318" s="11">
        <f t="shared" si="6"/>
        <v>1</v>
      </c>
    </row>
    <row r="319" spans="3:9" ht="14.25">
      <c r="C319" t="s">
        <v>59</v>
      </c>
      <c r="D319" s="1" t="s">
        <v>427</v>
      </c>
      <c r="E319" s="1" t="s">
        <v>410</v>
      </c>
      <c r="F319" s="1" t="s">
        <v>31</v>
      </c>
      <c r="G319">
        <v>6</v>
      </c>
      <c r="H319">
        <v>6</v>
      </c>
      <c r="I319" s="11">
        <f t="shared" si="6"/>
        <v>1</v>
      </c>
    </row>
    <row r="320" spans="3:9" ht="14.25">
      <c r="C320" t="s">
        <v>60</v>
      </c>
      <c r="D320" s="1" t="s">
        <v>427</v>
      </c>
      <c r="E320" s="1" t="s">
        <v>410</v>
      </c>
      <c r="F320" s="1" t="s">
        <v>31</v>
      </c>
      <c r="G320">
        <v>9</v>
      </c>
      <c r="H320">
        <v>9</v>
      </c>
      <c r="I320" s="11">
        <f t="shared" si="6"/>
        <v>1</v>
      </c>
    </row>
    <row r="321" spans="3:9" ht="14.25">
      <c r="C321" t="s">
        <v>61</v>
      </c>
      <c r="D321" s="1" t="s">
        <v>427</v>
      </c>
      <c r="E321" s="1" t="s">
        <v>410</v>
      </c>
      <c r="F321" s="1" t="s">
        <v>31</v>
      </c>
      <c r="G321">
        <v>12</v>
      </c>
      <c r="H321">
        <v>12</v>
      </c>
      <c r="I321" s="11">
        <f t="shared" si="6"/>
        <v>1</v>
      </c>
    </row>
    <row r="322" spans="3:9" ht="14.25">
      <c r="C322" t="s">
        <v>62</v>
      </c>
      <c r="D322" s="1" t="s">
        <v>427</v>
      </c>
      <c r="E322" s="1" t="s">
        <v>410</v>
      </c>
      <c r="F322" s="1" t="s">
        <v>31</v>
      </c>
      <c r="G322">
        <v>8</v>
      </c>
      <c r="H322">
        <v>8</v>
      </c>
      <c r="I322" s="11">
        <f t="shared" si="6"/>
        <v>1</v>
      </c>
    </row>
    <row r="323" spans="3:9" ht="14.25">
      <c r="C323" t="s">
        <v>63</v>
      </c>
      <c r="D323" s="1" t="s">
        <v>427</v>
      </c>
      <c r="E323" s="1" t="s">
        <v>410</v>
      </c>
      <c r="F323" s="1" t="s">
        <v>31</v>
      </c>
      <c r="G323">
        <v>12</v>
      </c>
      <c r="H323">
        <v>12</v>
      </c>
      <c r="I323" s="11">
        <f t="shared" si="6"/>
        <v>1</v>
      </c>
    </row>
    <row r="324" spans="3:9" ht="14.25">
      <c r="C324" t="s">
        <v>64</v>
      </c>
      <c r="D324" s="1" t="s">
        <v>427</v>
      </c>
      <c r="E324" s="1" t="s">
        <v>410</v>
      </c>
      <c r="F324" s="1" t="s">
        <v>31</v>
      </c>
      <c r="G324">
        <v>9</v>
      </c>
      <c r="H324">
        <v>9</v>
      </c>
      <c r="I324" s="11">
        <f t="shared" si="6"/>
        <v>1</v>
      </c>
    </row>
    <row r="325" spans="3:9" ht="14.25">
      <c r="C325" t="s">
        <v>65</v>
      </c>
      <c r="D325" s="1" t="s">
        <v>427</v>
      </c>
      <c r="E325" s="1" t="s">
        <v>410</v>
      </c>
      <c r="F325" s="1" t="s">
        <v>31</v>
      </c>
      <c r="G325">
        <v>4</v>
      </c>
      <c r="H325">
        <v>4</v>
      </c>
      <c r="I325" s="11">
        <f t="shared" si="6"/>
        <v>1</v>
      </c>
    </row>
    <row r="326" spans="3:9" ht="14.25">
      <c r="C326" t="s">
        <v>78</v>
      </c>
      <c r="D326" s="1" t="s">
        <v>427</v>
      </c>
      <c r="E326" s="1" t="s">
        <v>410</v>
      </c>
      <c r="F326" s="1" t="s">
        <v>31</v>
      </c>
      <c r="G326">
        <v>10</v>
      </c>
      <c r="H326">
        <v>10</v>
      </c>
      <c r="I326" s="11">
        <f t="shared" si="6"/>
        <v>1</v>
      </c>
    </row>
    <row r="327" spans="3:9" ht="14.25">
      <c r="C327" t="s">
        <v>79</v>
      </c>
      <c r="D327" s="1" t="s">
        <v>427</v>
      </c>
      <c r="E327" s="1" t="s">
        <v>410</v>
      </c>
      <c r="F327" s="1" t="s">
        <v>31</v>
      </c>
      <c r="G327">
        <v>2</v>
      </c>
      <c r="H327">
        <v>2</v>
      </c>
      <c r="I327" s="11">
        <f t="shared" si="6"/>
        <v>1</v>
      </c>
    </row>
    <row r="328" spans="3:9" ht="14.25">
      <c r="C328" t="s">
        <v>80</v>
      </c>
      <c r="D328" s="1" t="s">
        <v>427</v>
      </c>
      <c r="E328" s="1" t="s">
        <v>410</v>
      </c>
      <c r="F328" s="1" t="s">
        <v>31</v>
      </c>
      <c r="G328">
        <v>10</v>
      </c>
      <c r="H328">
        <v>10</v>
      </c>
      <c r="I328" s="11">
        <f t="shared" si="6"/>
        <v>1</v>
      </c>
    </row>
    <row r="329" spans="3:9" ht="14.25">
      <c r="C329" t="s">
        <v>81</v>
      </c>
      <c r="D329" s="1" t="s">
        <v>427</v>
      </c>
      <c r="E329" s="1" t="s">
        <v>410</v>
      </c>
      <c r="F329" s="1" t="s">
        <v>31</v>
      </c>
      <c r="G329">
        <v>50</v>
      </c>
      <c r="H329">
        <v>20</v>
      </c>
      <c r="I329" s="11">
        <f t="shared" si="6"/>
        <v>0.4</v>
      </c>
    </row>
    <row r="330" spans="3:10" ht="14.25">
      <c r="C330" t="s">
        <v>82</v>
      </c>
      <c r="D330" s="1" t="s">
        <v>390</v>
      </c>
      <c r="E330" s="1" t="s">
        <v>410</v>
      </c>
      <c r="F330" s="1" t="s">
        <v>391</v>
      </c>
      <c r="I330" s="11">
        <v>0</v>
      </c>
      <c r="J330" t="s">
        <v>428</v>
      </c>
    </row>
    <row r="331" spans="3:9" ht="14.25">
      <c r="C331" t="s">
        <v>89</v>
      </c>
      <c r="D331" s="1" t="s">
        <v>429</v>
      </c>
      <c r="E331" s="1" t="s">
        <v>410</v>
      </c>
      <c r="F331" s="1" t="s">
        <v>31</v>
      </c>
      <c r="G331">
        <v>15</v>
      </c>
      <c r="H331">
        <v>15</v>
      </c>
      <c r="I331" s="11">
        <f t="shared" si="6"/>
        <v>1</v>
      </c>
    </row>
    <row r="332" spans="3:10" ht="14.25">
      <c r="C332" t="s">
        <v>90</v>
      </c>
      <c r="D332" s="1" t="s">
        <v>237</v>
      </c>
      <c r="E332" s="1" t="s">
        <v>410</v>
      </c>
      <c r="F332" s="1" t="s">
        <v>169</v>
      </c>
      <c r="G332">
        <v>0</v>
      </c>
      <c r="H332">
        <v>35</v>
      </c>
      <c r="I332" s="11">
        <v>0</v>
      </c>
      <c r="J332" t="s">
        <v>428</v>
      </c>
    </row>
    <row r="333" spans="4:9" ht="15">
      <c r="D333" s="18"/>
      <c r="E333" s="18"/>
      <c r="F333" s="21" t="s">
        <v>508</v>
      </c>
      <c r="G333" s="19">
        <f>SUM(G295:G332)</f>
        <v>823</v>
      </c>
      <c r="H333" s="19">
        <f>SUM(H295:H332)</f>
        <v>823</v>
      </c>
      <c r="I333" s="22">
        <f>H333/G333</f>
        <v>1</v>
      </c>
    </row>
    <row r="336" spans="4:6" ht="15">
      <c r="D336" s="29" t="s">
        <v>430</v>
      </c>
      <c r="E336" s="29"/>
      <c r="F336" s="29"/>
    </row>
    <row r="338" spans="3:9" ht="14.25">
      <c r="C338" t="s">
        <v>7</v>
      </c>
      <c r="D338" s="1" t="s">
        <v>431</v>
      </c>
      <c r="E338" s="1" t="s">
        <v>432</v>
      </c>
      <c r="F338" s="1" t="s">
        <v>23</v>
      </c>
      <c r="G338">
        <v>150</v>
      </c>
      <c r="H338">
        <v>135</v>
      </c>
      <c r="I338" s="11">
        <f t="shared" si="6"/>
        <v>0.9</v>
      </c>
    </row>
    <row r="339" spans="3:9" ht="14.25">
      <c r="C339" t="s">
        <v>8</v>
      </c>
      <c r="D339" s="1" t="s">
        <v>433</v>
      </c>
      <c r="E339" s="1" t="s">
        <v>434</v>
      </c>
      <c r="F339" s="1" t="s">
        <v>23</v>
      </c>
      <c r="G339">
        <v>50</v>
      </c>
      <c r="H339">
        <v>0</v>
      </c>
      <c r="I339" s="11">
        <f t="shared" si="6"/>
        <v>0</v>
      </c>
    </row>
    <row r="340" spans="3:9" ht="14.25">
      <c r="C340" t="s">
        <v>9</v>
      </c>
      <c r="D340" s="1" t="s">
        <v>435</v>
      </c>
      <c r="E340" s="1" t="s">
        <v>434</v>
      </c>
      <c r="F340" s="1" t="s">
        <v>23</v>
      </c>
      <c r="G340">
        <v>40</v>
      </c>
      <c r="H340">
        <v>40</v>
      </c>
      <c r="I340" s="11">
        <f t="shared" si="6"/>
        <v>1</v>
      </c>
    </row>
    <row r="341" spans="3:10" ht="14.25">
      <c r="C341" t="s">
        <v>10</v>
      </c>
      <c r="D341" s="1" t="s">
        <v>390</v>
      </c>
      <c r="E341" s="1" t="s">
        <v>434</v>
      </c>
      <c r="F341" s="1" t="s">
        <v>391</v>
      </c>
      <c r="G341">
        <v>0</v>
      </c>
      <c r="H341">
        <v>0</v>
      </c>
      <c r="J341" t="s">
        <v>428</v>
      </c>
    </row>
    <row r="342" spans="3:9" ht="14.25">
      <c r="C342" t="s">
        <v>11</v>
      </c>
      <c r="D342" s="1" t="s">
        <v>436</v>
      </c>
      <c r="E342" s="1" t="s">
        <v>434</v>
      </c>
      <c r="F342" s="1" t="s">
        <v>212</v>
      </c>
      <c r="G342">
        <v>30</v>
      </c>
      <c r="H342">
        <v>15</v>
      </c>
      <c r="I342" s="11">
        <f t="shared" si="6"/>
        <v>0.5</v>
      </c>
    </row>
    <row r="343" spans="3:10" ht="14.25">
      <c r="C343" t="s">
        <v>12</v>
      </c>
      <c r="D343" s="1" t="s">
        <v>375</v>
      </c>
      <c r="E343" s="1" t="s">
        <v>434</v>
      </c>
      <c r="F343" s="1" t="s">
        <v>31</v>
      </c>
      <c r="G343">
        <v>0</v>
      </c>
      <c r="H343">
        <v>0</v>
      </c>
      <c r="J343" t="s">
        <v>146</v>
      </c>
    </row>
    <row r="344" spans="3:9" ht="14.25">
      <c r="C344" t="s">
        <v>13</v>
      </c>
      <c r="D344" s="1" t="s">
        <v>437</v>
      </c>
      <c r="E344" s="1" t="s">
        <v>434</v>
      </c>
      <c r="F344" s="1" t="s">
        <v>341</v>
      </c>
      <c r="G344">
        <v>40</v>
      </c>
      <c r="H344">
        <v>20</v>
      </c>
      <c r="I344" s="11">
        <f t="shared" si="6"/>
        <v>0.5</v>
      </c>
    </row>
    <row r="345" spans="3:9" ht="14.25">
      <c r="C345" t="s">
        <v>14</v>
      </c>
      <c r="D345" s="1" t="s">
        <v>439</v>
      </c>
      <c r="E345" s="1" t="s">
        <v>438</v>
      </c>
      <c r="F345" s="1" t="s">
        <v>23</v>
      </c>
      <c r="G345">
        <v>250</v>
      </c>
      <c r="H345">
        <v>125</v>
      </c>
      <c r="I345" s="11">
        <f t="shared" si="6"/>
        <v>0.5</v>
      </c>
    </row>
    <row r="346" spans="3:9" ht="14.25">
      <c r="C346" t="s">
        <v>15</v>
      </c>
      <c r="D346" s="1" t="s">
        <v>278</v>
      </c>
      <c r="E346" s="1" t="s">
        <v>438</v>
      </c>
      <c r="F346" s="1" t="s">
        <v>280</v>
      </c>
      <c r="G346">
        <v>72</v>
      </c>
      <c r="H346">
        <v>16</v>
      </c>
      <c r="I346" s="11">
        <f t="shared" si="6"/>
        <v>0.2222222222222222</v>
      </c>
    </row>
    <row r="347" spans="3:9" ht="14.25">
      <c r="C347" t="s">
        <v>16</v>
      </c>
      <c r="D347" s="1" t="s">
        <v>316</v>
      </c>
      <c r="E347" s="1" t="s">
        <v>438</v>
      </c>
      <c r="F347" s="1" t="s">
        <v>23</v>
      </c>
      <c r="G347">
        <v>100</v>
      </c>
      <c r="H347">
        <v>50</v>
      </c>
      <c r="I347" s="11">
        <f t="shared" si="6"/>
        <v>0.5</v>
      </c>
    </row>
    <row r="348" spans="3:9" ht="14.25">
      <c r="C348" t="s">
        <v>17</v>
      </c>
      <c r="D348" s="1" t="s">
        <v>440</v>
      </c>
      <c r="E348" s="1" t="s">
        <v>438</v>
      </c>
      <c r="F348" s="1" t="s">
        <v>23</v>
      </c>
      <c r="G348">
        <v>30</v>
      </c>
      <c r="H348">
        <v>20</v>
      </c>
      <c r="I348" s="11">
        <f t="shared" si="6"/>
        <v>0.6666666666666666</v>
      </c>
    </row>
    <row r="349" spans="3:9" ht="14.25">
      <c r="C349" t="s">
        <v>18</v>
      </c>
      <c r="D349" s="1" t="s">
        <v>441</v>
      </c>
      <c r="E349" s="1" t="s">
        <v>441</v>
      </c>
      <c r="F349" s="1" t="s">
        <v>31</v>
      </c>
      <c r="G349">
        <v>30</v>
      </c>
      <c r="H349">
        <v>0</v>
      </c>
      <c r="I349" s="11">
        <f t="shared" si="6"/>
        <v>0</v>
      </c>
    </row>
    <row r="350" spans="4:9" ht="15">
      <c r="D350" s="18"/>
      <c r="E350" s="18"/>
      <c r="F350" s="21" t="s">
        <v>508</v>
      </c>
      <c r="G350" s="19">
        <f>SUM(G338:G349)</f>
        <v>792</v>
      </c>
      <c r="H350" s="19">
        <f>SUM(H338:H349)</f>
        <v>421</v>
      </c>
      <c r="I350" s="22">
        <f>H350/G350</f>
        <v>0.5315656565656566</v>
      </c>
    </row>
    <row r="353" spans="4:6" ht="15">
      <c r="D353" s="29" t="s">
        <v>442</v>
      </c>
      <c r="E353" s="29"/>
      <c r="F353" s="29"/>
    </row>
    <row r="355" spans="3:9" ht="14.25">
      <c r="C355" t="s">
        <v>7</v>
      </c>
      <c r="D355" s="1" t="s">
        <v>436</v>
      </c>
      <c r="E355" s="1" t="s">
        <v>443</v>
      </c>
      <c r="F355" s="1" t="s">
        <v>212</v>
      </c>
      <c r="G355">
        <v>100</v>
      </c>
      <c r="H355">
        <v>100</v>
      </c>
      <c r="I355" s="11">
        <f aca="true" t="shared" si="7" ref="I355:I397">H355/G355</f>
        <v>1</v>
      </c>
    </row>
    <row r="356" spans="3:9" ht="14.25">
      <c r="C356" t="s">
        <v>8</v>
      </c>
      <c r="D356" s="1" t="s">
        <v>444</v>
      </c>
      <c r="E356" s="1" t="s">
        <v>445</v>
      </c>
      <c r="F356" s="1" t="s">
        <v>155</v>
      </c>
      <c r="G356">
        <v>50</v>
      </c>
      <c r="H356">
        <v>50</v>
      </c>
      <c r="I356" s="11">
        <f t="shared" si="7"/>
        <v>1</v>
      </c>
    </row>
    <row r="357" spans="3:10" ht="14.25">
      <c r="C357" t="s">
        <v>9</v>
      </c>
      <c r="D357" s="5" t="s">
        <v>446</v>
      </c>
      <c r="E357" s="1" t="s">
        <v>445</v>
      </c>
      <c r="F357" s="1" t="s">
        <v>155</v>
      </c>
      <c r="G357">
        <v>0</v>
      </c>
      <c r="H357">
        <v>0</v>
      </c>
      <c r="I357" s="11">
        <v>0</v>
      </c>
      <c r="J357" t="s">
        <v>510</v>
      </c>
    </row>
    <row r="358" spans="3:9" ht="14.25">
      <c r="C358" t="s">
        <v>10</v>
      </c>
      <c r="D358" s="1" t="s">
        <v>447</v>
      </c>
      <c r="E358" s="1" t="s">
        <v>445</v>
      </c>
      <c r="F358" s="1" t="s">
        <v>88</v>
      </c>
      <c r="G358">
        <v>20</v>
      </c>
      <c r="H358">
        <v>2</v>
      </c>
      <c r="I358" s="11">
        <f t="shared" si="7"/>
        <v>0.1</v>
      </c>
    </row>
    <row r="359" spans="3:9" ht="14.25">
      <c r="C359" t="s">
        <v>11</v>
      </c>
      <c r="D359" s="1" t="s">
        <v>448</v>
      </c>
      <c r="E359" s="1" t="s">
        <v>449</v>
      </c>
      <c r="F359" s="1" t="s">
        <v>88</v>
      </c>
      <c r="G359">
        <v>30</v>
      </c>
      <c r="H359">
        <v>30</v>
      </c>
      <c r="I359" s="11">
        <f t="shared" si="7"/>
        <v>1</v>
      </c>
    </row>
    <row r="360" spans="3:9" ht="14.25">
      <c r="C360" t="s">
        <v>12</v>
      </c>
      <c r="D360" s="1" t="s">
        <v>450</v>
      </c>
      <c r="E360" s="1" t="s">
        <v>451</v>
      </c>
      <c r="F360" s="1" t="s">
        <v>23</v>
      </c>
      <c r="G360">
        <v>140</v>
      </c>
      <c r="H360">
        <v>14</v>
      </c>
      <c r="I360" s="11">
        <f t="shared" si="7"/>
        <v>0.1</v>
      </c>
    </row>
    <row r="361" spans="3:9" ht="14.25">
      <c r="C361" t="s">
        <v>13</v>
      </c>
      <c r="D361" s="1" t="s">
        <v>452</v>
      </c>
      <c r="E361" s="1" t="s">
        <v>451</v>
      </c>
      <c r="F361" s="1" t="s">
        <v>23</v>
      </c>
      <c r="G361">
        <v>203</v>
      </c>
      <c r="H361">
        <v>60</v>
      </c>
      <c r="I361" s="11">
        <f t="shared" si="7"/>
        <v>0.2955665024630542</v>
      </c>
    </row>
    <row r="362" spans="3:9" ht="14.25">
      <c r="C362" t="s">
        <v>14</v>
      </c>
      <c r="D362" s="1" t="s">
        <v>453</v>
      </c>
      <c r="E362" s="1" t="s">
        <v>451</v>
      </c>
      <c r="F362" s="1" t="s">
        <v>169</v>
      </c>
      <c r="G362">
        <v>30</v>
      </c>
      <c r="H362">
        <v>15</v>
      </c>
      <c r="I362" s="11">
        <f t="shared" si="7"/>
        <v>0.5</v>
      </c>
    </row>
    <row r="363" spans="3:9" ht="14.25">
      <c r="C363" t="s">
        <v>15</v>
      </c>
      <c r="D363" s="1" t="s">
        <v>454</v>
      </c>
      <c r="E363" s="1" t="s">
        <v>451</v>
      </c>
      <c r="F363" s="1" t="s">
        <v>31</v>
      </c>
      <c r="G363">
        <v>28</v>
      </c>
      <c r="H363">
        <v>0</v>
      </c>
      <c r="I363" s="11">
        <f t="shared" si="7"/>
        <v>0</v>
      </c>
    </row>
    <row r="364" spans="3:9" ht="14.25">
      <c r="C364" t="s">
        <v>16</v>
      </c>
      <c r="D364" s="1" t="s">
        <v>455</v>
      </c>
      <c r="E364" s="1" t="s">
        <v>451</v>
      </c>
      <c r="F364" s="1" t="s">
        <v>31</v>
      </c>
      <c r="G364">
        <v>40</v>
      </c>
      <c r="H364">
        <v>20</v>
      </c>
      <c r="I364" s="11">
        <f t="shared" si="7"/>
        <v>0.5</v>
      </c>
    </row>
    <row r="365" spans="3:9" ht="14.25">
      <c r="C365" t="s">
        <v>17</v>
      </c>
      <c r="D365" s="1" t="s">
        <v>456</v>
      </c>
      <c r="E365" s="1" t="s">
        <v>451</v>
      </c>
      <c r="F365" s="1" t="s">
        <v>367</v>
      </c>
      <c r="G365">
        <v>46</v>
      </c>
      <c r="H365">
        <v>46</v>
      </c>
      <c r="I365" s="11">
        <f t="shared" si="7"/>
        <v>1</v>
      </c>
    </row>
    <row r="366" spans="3:9" ht="14.25">
      <c r="C366" t="s">
        <v>18</v>
      </c>
      <c r="D366" s="1" t="s">
        <v>457</v>
      </c>
      <c r="E366" s="1" t="s">
        <v>451</v>
      </c>
      <c r="F366" s="1" t="s">
        <v>31</v>
      </c>
      <c r="G366">
        <v>40</v>
      </c>
      <c r="H366">
        <v>0</v>
      </c>
      <c r="I366" s="11">
        <f t="shared" si="7"/>
        <v>0</v>
      </c>
    </row>
    <row r="367" spans="3:9" ht="14.25">
      <c r="C367" t="s">
        <v>19</v>
      </c>
      <c r="D367" s="1" t="s">
        <v>458</v>
      </c>
      <c r="E367" s="1" t="s">
        <v>451</v>
      </c>
      <c r="F367" s="1" t="s">
        <v>31</v>
      </c>
      <c r="G367">
        <v>12</v>
      </c>
      <c r="H367">
        <v>0</v>
      </c>
      <c r="I367" s="11">
        <f t="shared" si="7"/>
        <v>0</v>
      </c>
    </row>
    <row r="368" spans="3:10" ht="14.25">
      <c r="C368" t="s">
        <v>40</v>
      </c>
      <c r="D368" s="8" t="s">
        <v>460</v>
      </c>
      <c r="E368" s="1" t="s">
        <v>459</v>
      </c>
      <c r="F368" s="1" t="s">
        <v>155</v>
      </c>
      <c r="G368">
        <v>0</v>
      </c>
      <c r="H368">
        <v>0</v>
      </c>
      <c r="I368" s="11">
        <v>0</v>
      </c>
      <c r="J368" t="s">
        <v>511</v>
      </c>
    </row>
    <row r="369" spans="3:10" ht="14.25">
      <c r="C369" t="s">
        <v>41</v>
      </c>
      <c r="D369" s="5" t="s">
        <v>461</v>
      </c>
      <c r="E369" s="1" t="s">
        <v>462</v>
      </c>
      <c r="F369" s="1" t="s">
        <v>463</v>
      </c>
      <c r="G369">
        <v>0</v>
      </c>
      <c r="H369">
        <v>0</v>
      </c>
      <c r="I369" s="11">
        <v>0</v>
      </c>
      <c r="J369" t="s">
        <v>512</v>
      </c>
    </row>
    <row r="370" spans="4:9" ht="15">
      <c r="D370" s="23"/>
      <c r="E370" s="18"/>
      <c r="F370" s="21" t="s">
        <v>508</v>
      </c>
      <c r="G370" s="19">
        <f>SUM(G355:G369)</f>
        <v>739</v>
      </c>
      <c r="H370" s="19">
        <f>SUM(H355:H369)</f>
        <v>337</v>
      </c>
      <c r="I370" s="22">
        <f>H370/G370</f>
        <v>0.456021650879567</v>
      </c>
    </row>
    <row r="373" spans="4:6" ht="15">
      <c r="D373" s="29" t="s">
        <v>464</v>
      </c>
      <c r="E373" s="29"/>
      <c r="F373" s="29"/>
    </row>
    <row r="375" spans="3:9" ht="14.25">
      <c r="C375" t="s">
        <v>7</v>
      </c>
      <c r="D375" s="5" t="s">
        <v>465</v>
      </c>
      <c r="E375" s="1" t="s">
        <v>465</v>
      </c>
      <c r="F375" s="1" t="s">
        <v>155</v>
      </c>
      <c r="G375">
        <v>0</v>
      </c>
      <c r="H375">
        <v>0</v>
      </c>
      <c r="I375" s="11">
        <v>0</v>
      </c>
    </row>
    <row r="376" spans="3:9" ht="14.25">
      <c r="C376" t="s">
        <v>8</v>
      </c>
      <c r="D376" s="1" t="s">
        <v>466</v>
      </c>
      <c r="E376" s="1" t="s">
        <v>465</v>
      </c>
      <c r="F376" s="1" t="s">
        <v>155</v>
      </c>
      <c r="G376">
        <v>100</v>
      </c>
      <c r="H376">
        <v>80</v>
      </c>
      <c r="I376" s="11">
        <f t="shared" si="7"/>
        <v>0.8</v>
      </c>
    </row>
    <row r="377" spans="3:9" ht="14.25">
      <c r="C377" t="s">
        <v>9</v>
      </c>
      <c r="D377" s="1" t="s">
        <v>467</v>
      </c>
      <c r="E377" s="1" t="s">
        <v>465</v>
      </c>
      <c r="F377" s="1" t="s">
        <v>155</v>
      </c>
      <c r="G377">
        <v>65</v>
      </c>
      <c r="H377">
        <v>20</v>
      </c>
      <c r="I377" s="11">
        <f t="shared" si="7"/>
        <v>0.3076923076923077</v>
      </c>
    </row>
    <row r="378" spans="3:9" ht="14.25">
      <c r="C378" t="s">
        <v>10</v>
      </c>
      <c r="D378" s="1" t="s">
        <v>468</v>
      </c>
      <c r="E378" s="1" t="s">
        <v>465</v>
      </c>
      <c r="F378" s="1" t="s">
        <v>155</v>
      </c>
      <c r="G378">
        <v>124</v>
      </c>
      <c r="H378">
        <v>62</v>
      </c>
      <c r="I378" s="11">
        <f t="shared" si="7"/>
        <v>0.5</v>
      </c>
    </row>
    <row r="379" spans="3:9" ht="14.25">
      <c r="C379" t="s">
        <v>11</v>
      </c>
      <c r="D379" s="1" t="s">
        <v>469</v>
      </c>
      <c r="E379" s="1" t="s">
        <v>470</v>
      </c>
      <c r="F379" s="1" t="s">
        <v>367</v>
      </c>
      <c r="G379">
        <v>170</v>
      </c>
      <c r="H379">
        <v>85</v>
      </c>
      <c r="I379" s="11">
        <f t="shared" si="7"/>
        <v>0.5</v>
      </c>
    </row>
    <row r="380" spans="3:9" ht="14.25">
      <c r="C380" t="s">
        <v>12</v>
      </c>
      <c r="D380" s="1" t="s">
        <v>471</v>
      </c>
      <c r="E380" s="1" t="s">
        <v>472</v>
      </c>
      <c r="F380" s="1" t="s">
        <v>31</v>
      </c>
      <c r="G380">
        <v>50</v>
      </c>
      <c r="H380">
        <v>50</v>
      </c>
      <c r="I380" s="11">
        <f t="shared" si="7"/>
        <v>1</v>
      </c>
    </row>
    <row r="381" spans="3:9" ht="14.25">
      <c r="C381" t="s">
        <v>13</v>
      </c>
      <c r="D381" s="1" t="s">
        <v>473</v>
      </c>
      <c r="E381" s="1" t="s">
        <v>474</v>
      </c>
      <c r="F381" s="1" t="s">
        <v>166</v>
      </c>
      <c r="G381">
        <v>127</v>
      </c>
      <c r="H381">
        <v>90</v>
      </c>
      <c r="I381" s="11">
        <f t="shared" si="7"/>
        <v>0.7086614173228346</v>
      </c>
    </row>
    <row r="382" spans="3:9" ht="14.25">
      <c r="C382" t="s">
        <v>14</v>
      </c>
      <c r="D382" s="1" t="s">
        <v>475</v>
      </c>
      <c r="E382" s="1" t="s">
        <v>475</v>
      </c>
      <c r="F382" s="1" t="s">
        <v>23</v>
      </c>
      <c r="G382">
        <v>45</v>
      </c>
      <c r="H382">
        <v>39</v>
      </c>
      <c r="I382" s="11">
        <f t="shared" si="7"/>
        <v>0.8666666666666667</v>
      </c>
    </row>
    <row r="383" spans="3:9" ht="14.25">
      <c r="C383" t="s">
        <v>15</v>
      </c>
      <c r="D383" s="1" t="s">
        <v>476</v>
      </c>
      <c r="E383" s="1" t="s">
        <v>475</v>
      </c>
      <c r="F383" s="1" t="s">
        <v>155</v>
      </c>
      <c r="G383">
        <v>40</v>
      </c>
      <c r="H383">
        <v>40</v>
      </c>
      <c r="I383" s="11">
        <f t="shared" si="7"/>
        <v>1</v>
      </c>
    </row>
    <row r="384" spans="3:9" ht="14.25">
      <c r="C384" t="s">
        <v>16</v>
      </c>
      <c r="D384" s="1" t="s">
        <v>477</v>
      </c>
      <c r="E384" s="1" t="s">
        <v>478</v>
      </c>
      <c r="F384" s="1" t="s">
        <v>23</v>
      </c>
      <c r="G384">
        <v>23</v>
      </c>
      <c r="H384">
        <v>6</v>
      </c>
      <c r="I384" s="11">
        <f t="shared" si="7"/>
        <v>0.2608695652173913</v>
      </c>
    </row>
    <row r="385" spans="3:9" ht="14.25">
      <c r="C385" t="s">
        <v>17</v>
      </c>
      <c r="D385" s="1" t="s">
        <v>479</v>
      </c>
      <c r="E385" s="1" t="s">
        <v>478</v>
      </c>
      <c r="F385" s="1" t="s">
        <v>23</v>
      </c>
      <c r="G385">
        <v>30</v>
      </c>
      <c r="H385">
        <v>0</v>
      </c>
      <c r="I385" s="11">
        <f t="shared" si="7"/>
        <v>0</v>
      </c>
    </row>
    <row r="386" spans="3:9" ht="14.25">
      <c r="C386" t="s">
        <v>18</v>
      </c>
      <c r="D386" s="1" t="s">
        <v>480</v>
      </c>
      <c r="E386" s="1" t="s">
        <v>481</v>
      </c>
      <c r="F386" s="1" t="s">
        <v>88</v>
      </c>
      <c r="G386">
        <v>14</v>
      </c>
      <c r="H386">
        <v>9</v>
      </c>
      <c r="I386" s="11">
        <f t="shared" si="7"/>
        <v>0.6428571428571429</v>
      </c>
    </row>
    <row r="387" spans="4:9" ht="15">
      <c r="D387" s="18"/>
      <c r="E387" s="18"/>
      <c r="F387" s="21" t="s">
        <v>508</v>
      </c>
      <c r="G387" s="19">
        <f>SUM(G376:G386)</f>
        <v>788</v>
      </c>
      <c r="H387" s="19">
        <f>SUM(H376:H386)</f>
        <v>481</v>
      </c>
      <c r="I387" s="22">
        <f>H387/G387</f>
        <v>0.6104060913705583</v>
      </c>
    </row>
    <row r="388" ht="13.5" customHeight="1"/>
    <row r="390" spans="4:6" ht="15">
      <c r="D390" s="29" t="s">
        <v>482</v>
      </c>
      <c r="E390" s="29"/>
      <c r="F390" s="29"/>
    </row>
    <row r="392" spans="3:9" ht="14.25">
      <c r="C392" t="s">
        <v>7</v>
      </c>
      <c r="D392" s="1" t="s">
        <v>483</v>
      </c>
      <c r="E392" s="1" t="s">
        <v>484</v>
      </c>
      <c r="F392" s="1" t="s">
        <v>169</v>
      </c>
      <c r="G392">
        <v>100</v>
      </c>
      <c r="H392">
        <v>80</v>
      </c>
      <c r="I392" s="11">
        <f t="shared" si="7"/>
        <v>0.8</v>
      </c>
    </row>
    <row r="393" spans="3:9" ht="14.25">
      <c r="C393" t="s">
        <v>8</v>
      </c>
      <c r="D393" s="1" t="s">
        <v>485</v>
      </c>
      <c r="E393" s="1" t="s">
        <v>486</v>
      </c>
      <c r="F393" s="1" t="s">
        <v>88</v>
      </c>
      <c r="G393">
        <v>29</v>
      </c>
      <c r="H393">
        <v>0</v>
      </c>
      <c r="I393" s="11">
        <f t="shared" si="7"/>
        <v>0</v>
      </c>
    </row>
    <row r="394" spans="3:9" ht="14.25">
      <c r="C394" t="s">
        <v>9</v>
      </c>
      <c r="D394" s="1" t="s">
        <v>487</v>
      </c>
      <c r="E394" s="1" t="s">
        <v>488</v>
      </c>
      <c r="F394" s="1" t="s">
        <v>23</v>
      </c>
      <c r="G394">
        <v>60</v>
      </c>
      <c r="H394">
        <v>60</v>
      </c>
      <c r="I394" s="11">
        <f t="shared" si="7"/>
        <v>1</v>
      </c>
    </row>
    <row r="395" spans="3:9" ht="14.25">
      <c r="C395" t="s">
        <v>10</v>
      </c>
      <c r="D395" s="1" t="s">
        <v>489</v>
      </c>
      <c r="E395" s="1" t="s">
        <v>488</v>
      </c>
      <c r="F395" s="1" t="s">
        <v>23</v>
      </c>
      <c r="G395">
        <v>20</v>
      </c>
      <c r="H395">
        <v>12</v>
      </c>
      <c r="I395" s="11">
        <f t="shared" si="7"/>
        <v>0.6</v>
      </c>
    </row>
    <row r="396" spans="3:9" ht="14.25">
      <c r="C396" t="s">
        <v>11</v>
      </c>
      <c r="D396" s="1" t="s">
        <v>490</v>
      </c>
      <c r="E396" s="1" t="s">
        <v>488</v>
      </c>
      <c r="F396" s="1" t="s">
        <v>23</v>
      </c>
      <c r="G396">
        <v>42</v>
      </c>
      <c r="H396">
        <v>21</v>
      </c>
      <c r="I396" s="11">
        <f t="shared" si="7"/>
        <v>0.5</v>
      </c>
    </row>
    <row r="397" spans="3:9" ht="15">
      <c r="C397" t="s">
        <v>12</v>
      </c>
      <c r="D397" t="s">
        <v>345</v>
      </c>
      <c r="E397" s="1" t="s">
        <v>488</v>
      </c>
      <c r="F397" s="1" t="s">
        <v>31</v>
      </c>
      <c r="G397" s="9">
        <v>13</v>
      </c>
      <c r="H397" s="9">
        <v>0</v>
      </c>
      <c r="I397" s="11">
        <f t="shared" si="7"/>
        <v>0</v>
      </c>
    </row>
    <row r="398" spans="4:9" ht="15">
      <c r="D398" s="18"/>
      <c r="E398" s="18"/>
      <c r="F398" s="21" t="s">
        <v>508</v>
      </c>
      <c r="G398" s="19">
        <f>SUM(G392:G397)</f>
        <v>264</v>
      </c>
      <c r="H398" s="19">
        <f>SUM(H392:H397)</f>
        <v>173</v>
      </c>
      <c r="I398" s="22">
        <f>H398/G398</f>
        <v>0.6553030303030303</v>
      </c>
    </row>
  </sheetData>
  <sheetProtection/>
  <mergeCells count="15">
    <mergeCell ref="D293:F293"/>
    <mergeCell ref="D336:F336"/>
    <mergeCell ref="D353:F353"/>
    <mergeCell ref="D373:F373"/>
    <mergeCell ref="D390:F390"/>
    <mergeCell ref="D152:F152"/>
    <mergeCell ref="D214:F214"/>
    <mergeCell ref="D255:F255"/>
    <mergeCell ref="D265:F265"/>
    <mergeCell ref="D284:F284"/>
    <mergeCell ref="E4:M4"/>
    <mergeCell ref="D9:G9"/>
    <mergeCell ref="D76:F76"/>
    <mergeCell ref="D93:F93"/>
    <mergeCell ref="D100:F10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G27"/>
  <sheetViews>
    <sheetView zoomScalePageLayoutView="0" workbookViewId="0" topLeftCell="A13">
      <selection activeCell="F29" sqref="F29"/>
    </sheetView>
  </sheetViews>
  <sheetFormatPr defaultColWidth="8.796875" defaultRowHeight="14.25"/>
  <cols>
    <col min="2" max="2" width="11" style="0" customWidth="1"/>
    <col min="3" max="3" width="17.3984375" style="0" bestFit="1" customWidth="1"/>
    <col min="4" max="4" width="19.5" style="0" customWidth="1"/>
    <col min="5" max="5" width="14.69921875" style="0" bestFit="1" customWidth="1"/>
    <col min="6" max="6" width="17.69921875" style="0" bestFit="1" customWidth="1"/>
  </cols>
  <sheetData>
    <row r="4" ht="15">
      <c r="C4" s="9" t="s">
        <v>491</v>
      </c>
    </row>
    <row r="7" spans="3:6" ht="15">
      <c r="C7" s="28"/>
      <c r="D7" s="28"/>
      <c r="E7" s="28"/>
      <c r="F7" s="28"/>
    </row>
    <row r="9" spans="3:6" ht="15">
      <c r="C9" s="9"/>
      <c r="D9" s="10"/>
      <c r="E9" s="10"/>
      <c r="F9" s="10"/>
    </row>
    <row r="11" spans="2:6" ht="45">
      <c r="B11" t="s">
        <v>513</v>
      </c>
      <c r="C11" s="9" t="s">
        <v>493</v>
      </c>
      <c r="D11" s="10" t="s">
        <v>492</v>
      </c>
      <c r="E11" s="10" t="s">
        <v>4</v>
      </c>
      <c r="F11" s="10" t="s">
        <v>5</v>
      </c>
    </row>
    <row r="12" spans="2:6" ht="14.25">
      <c r="B12" t="s">
        <v>7</v>
      </c>
      <c r="C12" t="s">
        <v>494</v>
      </c>
      <c r="D12" s="6">
        <f>Zestawienie!G73</f>
        <v>1207</v>
      </c>
      <c r="E12">
        <f>Zestawienie!H73</f>
        <v>603</v>
      </c>
      <c r="F12" s="2">
        <f>Zestawienie!I73</f>
        <v>0.4995857497928749</v>
      </c>
    </row>
    <row r="13" spans="2:6" ht="14.25">
      <c r="B13" t="s">
        <v>8</v>
      </c>
      <c r="C13" t="s">
        <v>495</v>
      </c>
      <c r="D13">
        <f>Zestawienie!G90</f>
        <v>636</v>
      </c>
      <c r="E13">
        <f>Zestawienie!H90</f>
        <v>266</v>
      </c>
      <c r="F13" s="2">
        <f>Zestawienie!I90</f>
        <v>0.41823899371069184</v>
      </c>
    </row>
    <row r="14" spans="2:6" ht="14.25">
      <c r="B14" t="s">
        <v>9</v>
      </c>
      <c r="C14" t="s">
        <v>498</v>
      </c>
      <c r="D14">
        <f>Zestawienie!G98</f>
        <v>110</v>
      </c>
      <c r="E14">
        <f>Zestawienie!H98</f>
        <v>4</v>
      </c>
      <c r="F14" s="2">
        <f>Zestawienie!I98</f>
        <v>0.03636363636363636</v>
      </c>
    </row>
    <row r="15" spans="2:6" ht="14.25">
      <c r="B15" t="s">
        <v>10</v>
      </c>
      <c r="C15" t="s">
        <v>496</v>
      </c>
      <c r="D15">
        <f>Zestawienie!G149</f>
        <v>2151</v>
      </c>
      <c r="E15">
        <f>Zestawienie!H149</f>
        <v>784</v>
      </c>
      <c r="F15" s="2">
        <f>Zestawienie!I149</f>
        <v>0.36448163644816367</v>
      </c>
    </row>
    <row r="16" spans="2:6" ht="14.25">
      <c r="B16" t="s">
        <v>11</v>
      </c>
      <c r="C16" t="s">
        <v>497</v>
      </c>
      <c r="D16">
        <f>Zestawienie!G211</f>
        <v>3286</v>
      </c>
      <c r="E16">
        <f>Zestawienie!H211</f>
        <v>2087</v>
      </c>
      <c r="F16" s="2">
        <f>Zestawienie!I211</f>
        <v>0.6351186853317102</v>
      </c>
    </row>
    <row r="17" spans="2:6" ht="14.25">
      <c r="B17" t="s">
        <v>12</v>
      </c>
      <c r="C17" t="s">
        <v>499</v>
      </c>
      <c r="D17">
        <f>Zestawienie!G252</f>
        <v>2000</v>
      </c>
      <c r="E17">
        <f>Zestawienie!H252</f>
        <v>830</v>
      </c>
      <c r="F17" s="2">
        <f>Zestawienie!I252</f>
        <v>0.415</v>
      </c>
    </row>
    <row r="18" spans="2:6" ht="14.25">
      <c r="B18" t="s">
        <v>13</v>
      </c>
      <c r="C18" t="s">
        <v>500</v>
      </c>
      <c r="D18">
        <f>Zestawienie!G262</f>
        <v>231</v>
      </c>
      <c r="E18">
        <f>Zestawienie!H262</f>
        <v>193</v>
      </c>
      <c r="F18" s="2">
        <f>Zestawienie!I262</f>
        <v>0.8354978354978355</v>
      </c>
    </row>
    <row r="19" spans="2:6" ht="14.25">
      <c r="B19" t="s">
        <v>14</v>
      </c>
      <c r="C19" t="s">
        <v>501</v>
      </c>
      <c r="D19">
        <f>Zestawienie!G281</f>
        <v>666</v>
      </c>
      <c r="E19">
        <f>Zestawienie!H281</f>
        <v>378</v>
      </c>
      <c r="F19" s="2">
        <f>Zestawienie!I281</f>
        <v>0.5675675675675675</v>
      </c>
    </row>
    <row r="20" spans="2:6" ht="14.25">
      <c r="B20" t="s">
        <v>15</v>
      </c>
      <c r="C20" t="s">
        <v>502</v>
      </c>
      <c r="D20">
        <f>Zestawienie!G290</f>
        <v>203</v>
      </c>
      <c r="E20">
        <f>Zestawienie!H290</f>
        <v>74</v>
      </c>
      <c r="F20" s="2">
        <f>Zestawienie!I290</f>
        <v>0.3645320197044335</v>
      </c>
    </row>
    <row r="21" spans="2:6" ht="14.25">
      <c r="B21" t="s">
        <v>16</v>
      </c>
      <c r="C21" t="s">
        <v>406</v>
      </c>
      <c r="D21">
        <f>Zestawienie!G333</f>
        <v>823</v>
      </c>
      <c r="E21">
        <f>Zestawienie!H333</f>
        <v>823</v>
      </c>
      <c r="F21" s="2">
        <f>Zestawienie!I333</f>
        <v>1</v>
      </c>
    </row>
    <row r="22" spans="2:6" ht="14.25">
      <c r="B22" t="s">
        <v>17</v>
      </c>
      <c r="C22" t="s">
        <v>504</v>
      </c>
      <c r="D22">
        <f>Zestawienie!G350</f>
        <v>792</v>
      </c>
      <c r="E22">
        <f>Zestawienie!H350</f>
        <v>421</v>
      </c>
      <c r="F22" s="2">
        <f>Zestawienie!I350</f>
        <v>0.5315656565656566</v>
      </c>
    </row>
    <row r="23" spans="2:6" ht="14.25">
      <c r="B23" t="s">
        <v>18</v>
      </c>
      <c r="C23" t="s">
        <v>505</v>
      </c>
      <c r="D23">
        <f>Zestawienie!G370</f>
        <v>739</v>
      </c>
      <c r="E23">
        <f>Zestawienie!H370</f>
        <v>337</v>
      </c>
      <c r="F23" s="2">
        <f>Zestawienie!I370</f>
        <v>0.456021650879567</v>
      </c>
    </row>
    <row r="24" spans="2:6" ht="14.25">
      <c r="B24" t="s">
        <v>19</v>
      </c>
      <c r="C24" t="s">
        <v>506</v>
      </c>
      <c r="D24">
        <f>Zestawienie!G387</f>
        <v>788</v>
      </c>
      <c r="E24">
        <f>Zestawienie!H387</f>
        <v>481</v>
      </c>
      <c r="F24" s="2">
        <f>Zestawienie!I387</f>
        <v>0.6104060913705583</v>
      </c>
    </row>
    <row r="25" spans="2:6" ht="14.25">
      <c r="B25" t="s">
        <v>40</v>
      </c>
      <c r="C25" t="s">
        <v>507</v>
      </c>
      <c r="D25">
        <f>Zestawienie!G398</f>
        <v>264</v>
      </c>
      <c r="E25">
        <f>Zestawienie!H398</f>
        <v>173</v>
      </c>
      <c r="F25" s="2">
        <f>Zestawienie!I398</f>
        <v>0.6553030303030303</v>
      </c>
    </row>
    <row r="26" spans="2:6" ht="15">
      <c r="B26" s="16"/>
      <c r="C26" s="17" t="s">
        <v>508</v>
      </c>
      <c r="D26" s="17">
        <f>SUM(D12:D25)</f>
        <v>13896</v>
      </c>
      <c r="E26" s="17">
        <f>SUM(E12:E25)</f>
        <v>7454</v>
      </c>
      <c r="F26" s="24">
        <f>'Obłożenie na powiaty'!$E26/'Obłożenie na powiaty'!$D26</f>
        <v>0.5364133563615429</v>
      </c>
    </row>
    <row r="27" ht="14.25">
      <c r="G27" s="2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4:E10"/>
  <sheetViews>
    <sheetView zoomScalePageLayoutView="0" workbookViewId="0" topLeftCell="A1">
      <selection activeCell="C8" sqref="C8"/>
    </sheetView>
  </sheetViews>
  <sheetFormatPr defaultColWidth="8.796875" defaultRowHeight="14.25"/>
  <cols>
    <col min="2" max="2" width="17.5" style="0" bestFit="1" customWidth="1"/>
    <col min="3" max="3" width="19" style="0" bestFit="1" customWidth="1"/>
    <col min="4" max="4" width="14.69921875" style="0" bestFit="1" customWidth="1"/>
    <col min="5" max="5" width="17.69921875" style="0" bestFit="1" customWidth="1"/>
  </cols>
  <sheetData>
    <row r="4" spans="3:5" ht="14.25">
      <c r="C4" s="30" t="s">
        <v>514</v>
      </c>
      <c r="D4" s="30"/>
      <c r="E4" s="30"/>
    </row>
    <row r="6" spans="3:5" ht="15">
      <c r="C6" s="9" t="s">
        <v>515</v>
      </c>
      <c r="D6" s="9" t="s">
        <v>4</v>
      </c>
      <c r="E6" s="9" t="s">
        <v>5</v>
      </c>
    </row>
    <row r="8" spans="2:5" ht="15">
      <c r="B8" s="9" t="s">
        <v>516</v>
      </c>
      <c r="C8">
        <f>SUM(Zestawienie!G73,Zestawienie!G90,Zestawienie!G98,Zestawienie!G149,Zestawienie!G211,Zestawienie!G252,Zestawienie!G262,Zestawienie!G281,Zestawienie!G290,Zestawienie!G333,Zestawienie!G350,Zestawienie!G370,Zestawienie!G387,Zestawienie!G398)</f>
        <v>13896</v>
      </c>
      <c r="D8">
        <f>SUM(Zestawienie!H72,Zestawienie!H90,Zestawienie!H98,Zestawienie!H149,Zestawienie!H211,Zestawienie!H252,Zestawienie!H262,Zestawienie!H281,Zestawienie!H290,Zestawienie!H333,Zestawienie!H350,Zestawienie!H370,Zestawienie!H387,Zestawienie!H398)</f>
        <v>6851</v>
      </c>
      <c r="E8" s="13">
        <f>D8/C8</f>
        <v>0.4930195739781232</v>
      </c>
    </row>
    <row r="9" spans="2:5" ht="15">
      <c r="B9" s="9"/>
      <c r="E9" s="13"/>
    </row>
    <row r="10" spans="2:5" ht="15">
      <c r="B10" s="9" t="s">
        <v>410</v>
      </c>
      <c r="C10">
        <f>SUM(Zestawienie!G333)</f>
        <v>823</v>
      </c>
      <c r="D10">
        <f>SUM(Zestawienie!H333)</f>
        <v>823</v>
      </c>
      <c r="E10" s="13">
        <f>D10/C10</f>
        <v>1</v>
      </c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0"/>
  <sheetViews>
    <sheetView zoomScalePageLayoutView="0" workbookViewId="0" topLeftCell="A1">
      <selection activeCell="C8" sqref="C8"/>
    </sheetView>
  </sheetViews>
  <sheetFormatPr defaultColWidth="8.796875" defaultRowHeight="14.25"/>
  <cols>
    <col min="2" max="2" width="17.5" style="0" bestFit="1" customWidth="1"/>
    <col min="3" max="3" width="19" style="0" bestFit="1" customWidth="1"/>
    <col min="4" max="4" width="14.69921875" style="0" bestFit="1" customWidth="1"/>
    <col min="5" max="5" width="17.69921875" style="0" bestFit="1" customWidth="1"/>
  </cols>
  <sheetData>
    <row r="4" spans="3:5" ht="14.25">
      <c r="C4" s="30" t="s">
        <v>514</v>
      </c>
      <c r="D4" s="30"/>
      <c r="E4" s="30"/>
    </row>
    <row r="6" spans="3:5" ht="15">
      <c r="C6" s="9" t="s">
        <v>515</v>
      </c>
      <c r="D6" s="9" t="s">
        <v>4</v>
      </c>
      <c r="E6" s="9" t="s">
        <v>5</v>
      </c>
    </row>
    <row r="8" spans="2:5" ht="15">
      <c r="B8" s="9" t="s">
        <v>516</v>
      </c>
      <c r="C8">
        <f>SUM(Zestawienie!G73,Zestawienie!G90,Zestawienie!G98,Zestawienie!G149,Zestawienie!G211,Zestawienie!G252,Zestawienie!G262,Zestawienie!G281,Zestawienie!G290,Zestawienie!G333,Zestawienie!G350,Zestawienie!G370,Zestawienie!G387,Zestawienie!G398)</f>
        <v>13896</v>
      </c>
      <c r="D8">
        <f>SUM(Zestawienie!H72,Zestawienie!H90,Zestawienie!H98,Zestawienie!H149,Zestawienie!H211,Zestawienie!H252,Zestawienie!H262,Zestawienie!H281,Zestawienie!H290,Zestawienie!H333,Zestawienie!H350,Zestawienie!H370,Zestawienie!H387,Zestawienie!H398)</f>
        <v>6851</v>
      </c>
      <c r="E8" s="13">
        <f>D8/C8</f>
        <v>0.4930195739781232</v>
      </c>
    </row>
    <row r="9" spans="2:5" ht="15">
      <c r="B9" s="9"/>
      <c r="E9" s="9"/>
    </row>
    <row r="10" spans="2:5" ht="15">
      <c r="B10" s="9" t="s">
        <v>186</v>
      </c>
      <c r="C10">
        <f>SUM(Zestawienie!G149)</f>
        <v>2151</v>
      </c>
      <c r="D10">
        <f>SUM(Zestawienie!H149)</f>
        <v>784</v>
      </c>
      <c r="E10" s="13">
        <f>D10/C10</f>
        <v>0.36448163644816367</v>
      </c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F30"/>
  <sheetViews>
    <sheetView zoomScalePageLayoutView="0" workbookViewId="0" topLeftCell="A1">
      <selection activeCell="I14" sqref="I14"/>
    </sheetView>
  </sheetViews>
  <sheetFormatPr defaultColWidth="8.796875" defaultRowHeight="14.25"/>
  <cols>
    <col min="3" max="3" width="16.8984375" style="0" bestFit="1" customWidth="1"/>
    <col min="4" max="4" width="15.59765625" style="0" bestFit="1" customWidth="1"/>
    <col min="5" max="5" width="18.69921875" style="0" bestFit="1" customWidth="1"/>
    <col min="6" max="6" width="21.69921875" style="0" bestFit="1" customWidth="1"/>
  </cols>
  <sheetData>
    <row r="4" spans="3:6" s="14" customFormat="1" ht="20.25">
      <c r="C4" s="31" t="s">
        <v>517</v>
      </c>
      <c r="D4" s="28"/>
      <c r="E4" s="28"/>
      <c r="F4" s="28"/>
    </row>
    <row r="6" spans="3:6" ht="14.25">
      <c r="C6" s="15" t="s">
        <v>519</v>
      </c>
      <c r="D6" s="15" t="s">
        <v>520</v>
      </c>
      <c r="E6" s="15" t="s">
        <v>4</v>
      </c>
      <c r="F6" s="15" t="s">
        <v>5</v>
      </c>
    </row>
    <row r="7" ht="14.25">
      <c r="E7" s="11"/>
    </row>
    <row r="8" spans="3:6" ht="14.25">
      <c r="C8" s="1" t="s">
        <v>185</v>
      </c>
      <c r="D8">
        <v>60</v>
      </c>
      <c r="E8">
        <v>12</v>
      </c>
      <c r="F8" s="11">
        <f>E8/D8</f>
        <v>0.2</v>
      </c>
    </row>
    <row r="9" spans="3:6" ht="14.25">
      <c r="C9" s="1" t="s">
        <v>187</v>
      </c>
      <c r="D9">
        <v>16</v>
      </c>
      <c r="E9">
        <v>5</v>
      </c>
      <c r="F9" s="11">
        <f aca="true" t="shared" si="0" ref="F9:F29">E9/D9</f>
        <v>0.3125</v>
      </c>
    </row>
    <row r="10" spans="3:6" ht="14.25">
      <c r="C10" s="1" t="s">
        <v>188</v>
      </c>
      <c r="D10">
        <v>35</v>
      </c>
      <c r="E10">
        <v>4</v>
      </c>
      <c r="F10" s="11">
        <f t="shared" si="0"/>
        <v>0.11428571428571428</v>
      </c>
    </row>
    <row r="11" spans="3:6" ht="14.25">
      <c r="C11" s="1" t="s">
        <v>189</v>
      </c>
      <c r="D11">
        <v>69</v>
      </c>
      <c r="E11">
        <v>48</v>
      </c>
      <c r="F11" s="11">
        <f t="shared" si="0"/>
        <v>0.6956521739130435</v>
      </c>
    </row>
    <row r="12" spans="3:6" ht="14.25">
      <c r="C12" s="1" t="s">
        <v>190</v>
      </c>
      <c r="D12">
        <v>25</v>
      </c>
      <c r="E12">
        <v>5</v>
      </c>
      <c r="F12" s="11">
        <f t="shared" si="0"/>
        <v>0.2</v>
      </c>
    </row>
    <row r="13" spans="3:6" ht="14.25">
      <c r="C13" s="1" t="s">
        <v>191</v>
      </c>
      <c r="D13">
        <v>28</v>
      </c>
      <c r="E13">
        <v>8</v>
      </c>
      <c r="F13" s="11">
        <f t="shared" si="0"/>
        <v>0.2857142857142857</v>
      </c>
    </row>
    <row r="14" spans="3:6" ht="14.25">
      <c r="C14" s="1" t="s">
        <v>192</v>
      </c>
      <c r="D14">
        <v>42</v>
      </c>
      <c r="E14">
        <v>0</v>
      </c>
      <c r="F14" s="11">
        <f t="shared" si="0"/>
        <v>0</v>
      </c>
    </row>
    <row r="15" spans="3:6" ht="14.25">
      <c r="C15" s="1" t="s">
        <v>193</v>
      </c>
      <c r="D15">
        <v>45</v>
      </c>
      <c r="E15">
        <v>6</v>
      </c>
      <c r="F15" s="11">
        <f t="shared" si="0"/>
        <v>0.13333333333333333</v>
      </c>
    </row>
    <row r="16" spans="3:6" ht="14.25">
      <c r="C16" s="1" t="s">
        <v>194</v>
      </c>
      <c r="D16">
        <v>105</v>
      </c>
      <c r="E16">
        <v>52</v>
      </c>
      <c r="F16" s="11">
        <f t="shared" si="0"/>
        <v>0.49523809523809526</v>
      </c>
    </row>
    <row r="17" spans="3:6" ht="14.25">
      <c r="C17" s="1" t="s">
        <v>195</v>
      </c>
      <c r="D17">
        <v>64</v>
      </c>
      <c r="E17">
        <v>58</v>
      </c>
      <c r="F17" s="11">
        <f t="shared" si="0"/>
        <v>0.90625</v>
      </c>
    </row>
    <row r="18" spans="3:6" ht="14.25">
      <c r="C18" s="1" t="s">
        <v>196</v>
      </c>
      <c r="D18">
        <v>64</v>
      </c>
      <c r="E18">
        <v>56</v>
      </c>
      <c r="F18" s="11">
        <f t="shared" si="0"/>
        <v>0.875</v>
      </c>
    </row>
    <row r="19" spans="3:6" ht="14.25">
      <c r="C19" s="5" t="s">
        <v>197</v>
      </c>
      <c r="D19">
        <v>198</v>
      </c>
      <c r="E19">
        <v>6</v>
      </c>
      <c r="F19" s="11">
        <f t="shared" si="0"/>
        <v>0.030303030303030304</v>
      </c>
    </row>
    <row r="20" spans="3:6" ht="14.25">
      <c r="C20" s="1" t="s">
        <v>198</v>
      </c>
      <c r="D20">
        <v>60</v>
      </c>
      <c r="E20">
        <v>60</v>
      </c>
      <c r="F20" s="11">
        <f t="shared" si="0"/>
        <v>1</v>
      </c>
    </row>
    <row r="21" spans="3:6" ht="14.25">
      <c r="C21" s="1" t="s">
        <v>199</v>
      </c>
      <c r="D21">
        <v>50</v>
      </c>
      <c r="E21">
        <v>25</v>
      </c>
      <c r="F21" s="11">
        <f t="shared" si="0"/>
        <v>0.5</v>
      </c>
    </row>
    <row r="22" spans="3:6" ht="14.25">
      <c r="C22" s="1" t="s">
        <v>200</v>
      </c>
      <c r="D22">
        <v>162</v>
      </c>
      <c r="E22">
        <v>17</v>
      </c>
      <c r="F22" s="11">
        <f t="shared" si="0"/>
        <v>0.10493827160493827</v>
      </c>
    </row>
    <row r="23" spans="3:6" ht="14.25">
      <c r="C23" s="1" t="s">
        <v>201</v>
      </c>
      <c r="D23">
        <v>52</v>
      </c>
      <c r="E23">
        <v>25</v>
      </c>
      <c r="F23" s="11">
        <f t="shared" si="0"/>
        <v>0.4807692307692308</v>
      </c>
    </row>
    <row r="24" spans="3:6" ht="14.25">
      <c r="C24" s="1" t="s">
        <v>202</v>
      </c>
      <c r="D24">
        <v>90</v>
      </c>
      <c r="E24">
        <v>0</v>
      </c>
      <c r="F24" s="11">
        <f t="shared" si="0"/>
        <v>0</v>
      </c>
    </row>
    <row r="25" spans="3:6" ht="14.25">
      <c r="C25" s="1" t="s">
        <v>203</v>
      </c>
      <c r="D25">
        <v>38</v>
      </c>
      <c r="E25">
        <v>9</v>
      </c>
      <c r="F25" s="11">
        <f t="shared" si="0"/>
        <v>0.23684210526315788</v>
      </c>
    </row>
    <row r="26" spans="3:6" ht="14.25">
      <c r="C26" s="1" t="s">
        <v>204</v>
      </c>
      <c r="D26">
        <v>26</v>
      </c>
      <c r="E26">
        <v>0</v>
      </c>
      <c r="F26" s="11">
        <f t="shared" si="0"/>
        <v>0</v>
      </c>
    </row>
    <row r="27" spans="3:6" ht="14.25">
      <c r="C27" s="1" t="s">
        <v>205</v>
      </c>
      <c r="D27">
        <v>175</v>
      </c>
      <c r="E27">
        <v>52</v>
      </c>
      <c r="F27" s="11">
        <f t="shared" si="0"/>
        <v>0.29714285714285715</v>
      </c>
    </row>
    <row r="28" spans="3:6" ht="14.25">
      <c r="C28" s="1" t="s">
        <v>206</v>
      </c>
      <c r="D28">
        <v>24</v>
      </c>
      <c r="E28">
        <v>3</v>
      </c>
      <c r="F28" s="11">
        <f t="shared" si="0"/>
        <v>0.125</v>
      </c>
    </row>
    <row r="29" spans="3:6" ht="14.25">
      <c r="C29" s="1" t="s">
        <v>207</v>
      </c>
      <c r="D29">
        <v>26</v>
      </c>
      <c r="E29">
        <v>1</v>
      </c>
      <c r="F29" s="11">
        <f t="shared" si="0"/>
        <v>0.038461538461538464</v>
      </c>
    </row>
    <row r="30" spans="3:6" ht="14.25">
      <c r="C30" s="7" t="s">
        <v>508</v>
      </c>
      <c r="D30" s="9">
        <f>SUM(D8:D29)</f>
        <v>1454</v>
      </c>
      <c r="E30" s="9">
        <f>SUM(E8:E29)</f>
        <v>452</v>
      </c>
      <c r="F30" s="13">
        <f>E30/D30</f>
        <v>0.3108665749656121</v>
      </c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4:F136"/>
  <sheetViews>
    <sheetView zoomScalePageLayoutView="0" workbookViewId="0" topLeftCell="A1">
      <selection activeCell="I13" sqref="I13"/>
    </sheetView>
  </sheetViews>
  <sheetFormatPr defaultColWidth="8.796875" defaultRowHeight="14.25"/>
  <cols>
    <col min="2" max="2" width="17.5" style="0" bestFit="1" customWidth="1"/>
    <col min="3" max="3" width="30.5" style="0" bestFit="1" customWidth="1"/>
    <col min="4" max="4" width="18.3984375" style="0" bestFit="1" customWidth="1"/>
    <col min="5" max="5" width="16.5" style="0" customWidth="1"/>
    <col min="6" max="6" width="19.3984375" style="11" customWidth="1"/>
  </cols>
  <sheetData>
    <row r="4" spans="3:5" ht="18">
      <c r="C4" s="26" t="s">
        <v>521</v>
      </c>
      <c r="D4" s="30"/>
      <c r="E4" s="30"/>
    </row>
    <row r="7" spans="3:6" ht="15">
      <c r="C7" s="9"/>
      <c r="D7" s="9" t="s">
        <v>515</v>
      </c>
      <c r="E7" s="9" t="s">
        <v>4</v>
      </c>
      <c r="F7" s="11" t="s">
        <v>5</v>
      </c>
    </row>
    <row r="8" spans="2:6" ht="15">
      <c r="B8" s="9" t="s">
        <v>516</v>
      </c>
      <c r="C8" s="25"/>
      <c r="D8" s="25">
        <f>SUM(Zestawienie!G73,Zestawienie!G90,Zestawienie!G98,Zestawienie!G149,Zestawienie!G211,Zestawienie!G252,Zestawienie!G262,Zestawienie!G281,Zestawienie!G290,Zestawienie!G333,Zestawienie!G350,Zestawienie!G370,Zestawienie!G387,Zestawienie!G398)</f>
        <v>13896</v>
      </c>
      <c r="E8" s="25">
        <f>'Obłożenie na powiaty'!E26</f>
        <v>7454</v>
      </c>
      <c r="F8" s="20">
        <f>E8/D8</f>
        <v>0.5364133563615429</v>
      </c>
    </row>
    <row r="11" spans="2:4" ht="14.25">
      <c r="B11" s="30" t="s">
        <v>522</v>
      </c>
      <c r="C11" s="30"/>
      <c r="D11" s="30"/>
    </row>
    <row r="12" spans="2:4" ht="14.25">
      <c r="B12" s="14"/>
      <c r="C12" s="14"/>
      <c r="D12" s="14"/>
    </row>
    <row r="13" spans="3:6" ht="15">
      <c r="C13" s="9" t="s">
        <v>493</v>
      </c>
      <c r="D13" s="9" t="s">
        <v>518</v>
      </c>
      <c r="E13" s="9" t="s">
        <v>4</v>
      </c>
      <c r="F13" s="13" t="s">
        <v>5</v>
      </c>
    </row>
    <row r="14" spans="2:6" ht="14.25">
      <c r="B14" s="32" t="s">
        <v>523</v>
      </c>
      <c r="C14" t="s">
        <v>524</v>
      </c>
      <c r="D14">
        <f>SUM(Zestawienie!G10:G13)</f>
        <v>378</v>
      </c>
      <c r="E14">
        <f>SUM(Zestawienie!H10:H13)</f>
        <v>258</v>
      </c>
      <c r="F14" s="11">
        <f>E14/D14</f>
        <v>0.6825396825396826</v>
      </c>
    </row>
    <row r="15" spans="2:6" ht="14.25">
      <c r="B15" s="33"/>
      <c r="C15" t="s">
        <v>525</v>
      </c>
      <c r="D15">
        <f>SUM(Zestawienie!G88)</f>
        <v>48</v>
      </c>
      <c r="E15">
        <f>SUM(Zestawienie!H88)</f>
        <v>0</v>
      </c>
      <c r="F15" s="11">
        <f aca="true" t="shared" si="0" ref="F15:F27">E15/D15</f>
        <v>0</v>
      </c>
    </row>
    <row r="16" spans="2:6" ht="14.25">
      <c r="B16" s="33"/>
      <c r="C16" t="s">
        <v>526</v>
      </c>
      <c r="D16">
        <f>SUM(Zestawienie!G96:G97)</f>
        <v>80</v>
      </c>
      <c r="E16">
        <f>SUM(Zestawienie!G96:G97)</f>
        <v>80</v>
      </c>
      <c r="F16" s="11">
        <f t="shared" si="0"/>
        <v>1</v>
      </c>
    </row>
    <row r="17" spans="2:6" ht="14.25">
      <c r="B17" s="33"/>
      <c r="C17" t="s">
        <v>186</v>
      </c>
      <c r="D17">
        <f>SUM(Zestawienie!G102:G123)</f>
        <v>1454</v>
      </c>
      <c r="E17">
        <f>SUM(Zestawienie!H102:H123)</f>
        <v>452</v>
      </c>
      <c r="F17" s="11">
        <f t="shared" si="0"/>
        <v>0.3108665749656121</v>
      </c>
    </row>
    <row r="18" spans="2:6" ht="14.25">
      <c r="B18" s="33"/>
      <c r="C18" t="s">
        <v>527</v>
      </c>
      <c r="D18">
        <f>SUM(Zestawienie!G160:G209)</f>
        <v>2820</v>
      </c>
      <c r="E18">
        <f>SUM(Zestawienie!H160:H209)</f>
        <v>1896</v>
      </c>
      <c r="F18" s="11">
        <f t="shared" si="0"/>
        <v>0.6723404255319149</v>
      </c>
    </row>
    <row r="19" spans="2:6" ht="14.25">
      <c r="B19" s="33"/>
      <c r="C19" t="s">
        <v>528</v>
      </c>
      <c r="D19">
        <f>SUM(Zestawienie!G223:G225)</f>
        <v>169</v>
      </c>
      <c r="E19">
        <f>SUM(Zestawienie!H223:H225)</f>
        <v>46</v>
      </c>
      <c r="F19" s="11">
        <f t="shared" si="0"/>
        <v>0.27218934911242604</v>
      </c>
    </row>
    <row r="20" spans="2:6" ht="14.25">
      <c r="B20" s="33"/>
      <c r="C20" t="s">
        <v>529</v>
      </c>
      <c r="D20">
        <f>SUM(Zestawienie!G257)</f>
        <v>150</v>
      </c>
      <c r="E20">
        <f>SUM(Zestawienie!H257)</f>
        <v>135</v>
      </c>
      <c r="F20" s="11">
        <f t="shared" si="0"/>
        <v>0.9</v>
      </c>
    </row>
    <row r="21" spans="2:6" ht="14.25">
      <c r="B21" s="33"/>
      <c r="C21" t="s">
        <v>530</v>
      </c>
      <c r="D21">
        <f>SUM(Zestawienie!G268:G276)</f>
        <v>539</v>
      </c>
      <c r="E21">
        <f>SUM(Zestawienie!H268:H276)</f>
        <v>290</v>
      </c>
      <c r="F21" s="11">
        <f t="shared" si="0"/>
        <v>0.5380333951762524</v>
      </c>
    </row>
    <row r="22" spans="2:6" ht="14.25">
      <c r="B22" s="33"/>
      <c r="C22" t="s">
        <v>531</v>
      </c>
      <c r="D22">
        <v>0</v>
      </c>
      <c r="E22">
        <v>0</v>
      </c>
      <c r="F22" s="11">
        <v>0</v>
      </c>
    </row>
    <row r="23" spans="2:6" ht="14.25">
      <c r="B23" s="33"/>
      <c r="C23" t="s">
        <v>503</v>
      </c>
      <c r="D23">
        <f>SUM(Zestawienie!G297:G310)</f>
        <v>521</v>
      </c>
      <c r="E23">
        <f>SUM(Zestawienie!H297:H310)</f>
        <v>516</v>
      </c>
      <c r="F23" s="11">
        <f t="shared" si="0"/>
        <v>0.9904030710172744</v>
      </c>
    </row>
    <row r="24" spans="2:6" ht="14.25">
      <c r="B24" s="33"/>
      <c r="C24" t="s">
        <v>532</v>
      </c>
      <c r="D24">
        <f>SUM(Zestawienie!G338:G348)</f>
        <v>762</v>
      </c>
      <c r="E24">
        <f>SUM(Zestawienie!H338:H348)</f>
        <v>421</v>
      </c>
      <c r="F24" s="11">
        <f t="shared" si="0"/>
        <v>0.55249343832021</v>
      </c>
    </row>
    <row r="25" spans="2:6" ht="14.25">
      <c r="B25" s="33"/>
      <c r="C25" t="s">
        <v>533</v>
      </c>
      <c r="D25">
        <f>SUM(Zestawienie!G360:G361)</f>
        <v>343</v>
      </c>
      <c r="E25">
        <f>SUM(Zestawienie!H360:H361)</f>
        <v>74</v>
      </c>
      <c r="F25" s="11">
        <f t="shared" si="0"/>
        <v>0.21574344023323616</v>
      </c>
    </row>
    <row r="26" spans="2:6" ht="14.25">
      <c r="B26" s="33"/>
      <c r="C26" t="s">
        <v>534</v>
      </c>
      <c r="D26">
        <f>SUM(Zestawienie!G382:G385)</f>
        <v>138</v>
      </c>
      <c r="E26">
        <f>SUM(Zestawienie!H382:H385)</f>
        <v>85</v>
      </c>
      <c r="F26" s="11">
        <f t="shared" si="0"/>
        <v>0.6159420289855072</v>
      </c>
    </row>
    <row r="27" spans="2:6" ht="14.25">
      <c r="B27" s="33"/>
      <c r="C27" t="s">
        <v>535</v>
      </c>
      <c r="D27">
        <f>SUM(Zestawienie!G394:G396)</f>
        <v>122</v>
      </c>
      <c r="E27">
        <f>SUM(Zestawienie!H394:H396)</f>
        <v>93</v>
      </c>
      <c r="F27" s="11">
        <f t="shared" si="0"/>
        <v>0.7622950819672131</v>
      </c>
    </row>
    <row r="28" spans="3:6" ht="15">
      <c r="C28" s="19" t="s">
        <v>508</v>
      </c>
      <c r="D28" s="19">
        <f>SUM(D14:D27)</f>
        <v>7524</v>
      </c>
      <c r="E28" s="19">
        <f>SUM(E14:E27)</f>
        <v>4346</v>
      </c>
      <c r="F28" s="22">
        <f>E28/D28</f>
        <v>0.5776182881446039</v>
      </c>
    </row>
    <row r="31" spans="2:6" ht="15">
      <c r="B31" s="32" t="s">
        <v>536</v>
      </c>
      <c r="C31" s="9" t="s">
        <v>493</v>
      </c>
      <c r="D31" s="9" t="s">
        <v>518</v>
      </c>
      <c r="E31" s="9" t="s">
        <v>4</v>
      </c>
      <c r="F31" s="13" t="s">
        <v>5</v>
      </c>
    </row>
    <row r="32" spans="2:6" ht="14.25">
      <c r="B32" s="33"/>
      <c r="C32" t="s">
        <v>524</v>
      </c>
      <c r="D32">
        <v>0</v>
      </c>
      <c r="E32">
        <v>0</v>
      </c>
      <c r="F32" s="11">
        <v>0</v>
      </c>
    </row>
    <row r="33" spans="2:6" ht="14.25">
      <c r="B33" s="33"/>
      <c r="C33" t="s">
        <v>525</v>
      </c>
      <c r="D33">
        <f>SUM(Zestawienie!G84:G85)</f>
        <v>28</v>
      </c>
      <c r="E33">
        <f>SUM(Zestawienie!H84:H85)</f>
        <v>0</v>
      </c>
      <c r="F33" s="11">
        <f aca="true" t="shared" si="1" ref="F33:F44">E33/D33</f>
        <v>0</v>
      </c>
    </row>
    <row r="34" spans="2:6" ht="14.25">
      <c r="B34" s="33"/>
      <c r="C34" t="s">
        <v>526</v>
      </c>
      <c r="D34">
        <v>0</v>
      </c>
      <c r="E34">
        <v>0</v>
      </c>
      <c r="F34" s="11">
        <v>0</v>
      </c>
    </row>
    <row r="35" spans="2:6" ht="14.25">
      <c r="B35" s="33"/>
      <c r="C35" t="s">
        <v>186</v>
      </c>
      <c r="D35">
        <v>0</v>
      </c>
      <c r="E35">
        <v>0</v>
      </c>
      <c r="F35" s="11">
        <v>0</v>
      </c>
    </row>
    <row r="36" spans="2:6" ht="14.25">
      <c r="B36" s="33"/>
      <c r="C36" t="s">
        <v>527</v>
      </c>
      <c r="D36">
        <f>SUM(Zestawienie!G175,Zestawienie!G187,Zestawienie!G210)</f>
        <v>82</v>
      </c>
      <c r="E36">
        <f>SUM(Zestawienie!H175,Zestawienie!H187,Zestawienie!H210)</f>
        <v>0</v>
      </c>
      <c r="F36" s="11">
        <f t="shared" si="1"/>
        <v>0</v>
      </c>
    </row>
    <row r="37" spans="2:6" ht="14.25">
      <c r="B37" s="33"/>
      <c r="C37" t="s">
        <v>528</v>
      </c>
      <c r="D37">
        <f>Zestawienie!G222</f>
        <v>36</v>
      </c>
      <c r="E37">
        <f>Zestawienie!H222</f>
        <v>8</v>
      </c>
      <c r="F37" s="11">
        <f t="shared" si="1"/>
        <v>0.2222222222222222</v>
      </c>
    </row>
    <row r="38" spans="2:6" ht="14.25">
      <c r="B38" s="33"/>
      <c r="C38" t="s">
        <v>529</v>
      </c>
      <c r="D38">
        <v>0</v>
      </c>
      <c r="E38">
        <v>0</v>
      </c>
      <c r="F38" s="11">
        <v>0</v>
      </c>
    </row>
    <row r="39" spans="2:6" ht="14.25">
      <c r="B39" s="33"/>
      <c r="C39" t="s">
        <v>530</v>
      </c>
      <c r="D39">
        <f>SUM(Zestawienie!G274,Zestawienie!G278)</f>
        <v>70</v>
      </c>
      <c r="E39">
        <f>SUM(Zestawienie!H274,Zestawienie!H278)</f>
        <v>40</v>
      </c>
      <c r="F39" s="11">
        <f t="shared" si="1"/>
        <v>0.5714285714285714</v>
      </c>
    </row>
    <row r="40" spans="2:6" ht="14.25">
      <c r="B40" s="33"/>
      <c r="C40" t="s">
        <v>531</v>
      </c>
      <c r="D40">
        <v>0</v>
      </c>
      <c r="F40" s="11">
        <v>0</v>
      </c>
    </row>
    <row r="41" spans="2:6" ht="14.25">
      <c r="B41" s="33"/>
      <c r="C41" t="s">
        <v>503</v>
      </c>
      <c r="D41">
        <f>SUM(Zestawienie!G301,Zestawienie!G302,Zestawienie!G303)</f>
        <v>107</v>
      </c>
      <c r="E41">
        <f>SUM(Zestawienie!H301,Zestawienie!H302,Zestawienie!H303)</f>
        <v>107</v>
      </c>
      <c r="F41" s="11">
        <f t="shared" si="1"/>
        <v>1</v>
      </c>
    </row>
    <row r="42" spans="2:6" ht="14.25">
      <c r="B42" s="33"/>
      <c r="C42" t="s">
        <v>532</v>
      </c>
      <c r="D42">
        <v>0</v>
      </c>
      <c r="E42">
        <v>0</v>
      </c>
      <c r="F42" s="11">
        <v>0</v>
      </c>
    </row>
    <row r="43" spans="2:6" ht="14.25">
      <c r="B43" s="33"/>
      <c r="C43" t="s">
        <v>533</v>
      </c>
      <c r="D43">
        <v>0</v>
      </c>
      <c r="E43">
        <v>0</v>
      </c>
      <c r="F43" s="11">
        <v>0</v>
      </c>
    </row>
    <row r="44" spans="2:6" ht="14.25">
      <c r="B44" s="33"/>
      <c r="C44" t="s">
        <v>534</v>
      </c>
      <c r="D44">
        <f>Zestawienie!G381</f>
        <v>127</v>
      </c>
      <c r="E44">
        <f>Zestawienie!H381</f>
        <v>90</v>
      </c>
      <c r="F44" s="11">
        <f t="shared" si="1"/>
        <v>0.7086614173228346</v>
      </c>
    </row>
    <row r="45" spans="2:6" ht="14.25">
      <c r="B45" s="33"/>
      <c r="C45" t="s">
        <v>535</v>
      </c>
      <c r="D45">
        <v>0</v>
      </c>
      <c r="E45">
        <v>0</v>
      </c>
      <c r="F45" s="11">
        <v>0</v>
      </c>
    </row>
    <row r="46" spans="3:6" ht="15">
      <c r="C46" s="19" t="s">
        <v>508</v>
      </c>
      <c r="D46" s="19">
        <f>SUM(D32:D45)</f>
        <v>450</v>
      </c>
      <c r="E46" s="19">
        <f>SUM(E32:E45)</f>
        <v>245</v>
      </c>
      <c r="F46" s="22">
        <f>E46/D46</f>
        <v>0.5444444444444444</v>
      </c>
    </row>
    <row r="49" spans="2:6" ht="15">
      <c r="B49" s="34" t="s">
        <v>537</v>
      </c>
      <c r="C49" s="9" t="s">
        <v>493</v>
      </c>
      <c r="D49" s="9" t="s">
        <v>518</v>
      </c>
      <c r="E49" s="9" t="s">
        <v>4</v>
      </c>
      <c r="F49" s="13" t="s">
        <v>5</v>
      </c>
    </row>
    <row r="50" spans="2:6" ht="14.25">
      <c r="B50" s="34"/>
      <c r="C50" t="s">
        <v>524</v>
      </c>
      <c r="D50">
        <f>SUM(Zestawienie!G10,Zestawienie!G50,Zestawienie!G51)</f>
        <v>180</v>
      </c>
      <c r="E50">
        <f>SUM(Zestawienie!H10,Zestawienie!H50,Zestawienie!H51)</f>
        <v>70</v>
      </c>
      <c r="F50" s="11">
        <f>E50/D50</f>
        <v>0.3888888888888889</v>
      </c>
    </row>
    <row r="51" spans="2:6" ht="14.25">
      <c r="B51" s="34"/>
      <c r="C51" t="s">
        <v>525</v>
      </c>
      <c r="D51">
        <f>SUM(Zestawienie!G78,Zestawienie!G79,Zestawienie!G81)</f>
        <v>460</v>
      </c>
      <c r="E51">
        <f>SUM(Zestawienie!H78,Zestawienie!H79,Zestawienie!H81)</f>
        <v>200</v>
      </c>
      <c r="F51" s="11">
        <f aca="true" t="shared" si="2" ref="F51:F62">E51/D51</f>
        <v>0.43478260869565216</v>
      </c>
    </row>
    <row r="52" spans="2:6" ht="14.25">
      <c r="B52" s="34"/>
      <c r="C52" t="s">
        <v>526</v>
      </c>
      <c r="D52">
        <v>0</v>
      </c>
      <c r="E52">
        <v>0</v>
      </c>
      <c r="F52" s="11">
        <v>0</v>
      </c>
    </row>
    <row r="53" spans="2:6" ht="14.25">
      <c r="B53" s="34"/>
      <c r="C53" t="s">
        <v>186</v>
      </c>
      <c r="D53">
        <v>0</v>
      </c>
      <c r="E53">
        <v>0</v>
      </c>
      <c r="F53" s="11">
        <v>0</v>
      </c>
    </row>
    <row r="54" spans="2:6" ht="14.25">
      <c r="B54" s="34"/>
      <c r="C54" t="s">
        <v>527</v>
      </c>
      <c r="D54">
        <f>SUM(Zestawienie!G154,Zestawienie!G158,Zestawienie!G159,Zestawienie!G165,Zestawienie!G171,Zestawienie!G178,Zestawienie!G181,Zestawienie!G195,Zestawienie!G200)</f>
        <v>828</v>
      </c>
      <c r="E54">
        <f>SUM(Zestawienie!H214,Zestawienie!H158,Zestawienie!H159,Zestawienie!H165,Zestawienie!H171,Zestawienie!H178,Zestawienie!H181,Zestawienie!H195,Zestawienie!H200)</f>
        <v>560</v>
      </c>
      <c r="F54" s="11">
        <f t="shared" si="2"/>
        <v>0.6763285024154589</v>
      </c>
    </row>
    <row r="55" spans="2:6" ht="14.25">
      <c r="B55" s="34"/>
      <c r="C55" t="s">
        <v>528</v>
      </c>
      <c r="D55">
        <f>SUM(Zestawienie!G216,Zestawienie!G217,Zestawienie!G218,Zestawienie!G219,Zestawienie!G228,Zestawienie!G229,Zestawienie!G230,Zestawienie!G231,Zestawienie!G232,Zestawienie!G233,Zestawienie!G234,Zestawienie!G235,Zestawienie!G236,Zestawienie!G237,Zestawienie!G238,Zestawienie!G239,Zestawienie!G240,Zestawienie!G241,Zestawienie!G242,Zestawienie!G243,Zestawienie!G244,Zestawienie!G245,Zestawienie!G246)</f>
        <v>1547</v>
      </c>
      <c r="E55">
        <f>SUM(Zestawienie!H216,Zestawienie!H217,Zestawienie!H218,Zestawienie!H219,Zestawienie!H228,Zestawienie!H229,Zestawienie!H230,Zestawienie!H231,Zestawienie!H232,Zestawienie!H233,Zestawienie!H234,Zestawienie!H235,Zestawienie!H236,Zestawienie!H237,Zestawienie!H238,Zestawienie!H239,Zestawienie!H240,Zestawienie!H241,Zestawienie!H242,Zestawienie!H243,Zestawienie!H244,Zestawienie!H245,Zestawienie!H246)</f>
        <v>682</v>
      </c>
      <c r="F55" s="11">
        <f t="shared" si="2"/>
        <v>0.44085326438267614</v>
      </c>
    </row>
    <row r="56" spans="2:6" ht="14.25">
      <c r="B56" s="34"/>
      <c r="C56" t="s">
        <v>529</v>
      </c>
      <c r="D56">
        <v>0</v>
      </c>
      <c r="E56">
        <v>0</v>
      </c>
      <c r="F56" s="11">
        <v>0</v>
      </c>
    </row>
    <row r="57" spans="2:6" ht="14.25">
      <c r="B57" s="34"/>
      <c r="C57" t="s">
        <v>530</v>
      </c>
      <c r="D57">
        <f>Zestawienie!G279</f>
        <v>75</v>
      </c>
      <c r="E57">
        <f>Zestawienie!H279</f>
        <v>75</v>
      </c>
      <c r="F57" s="11">
        <f t="shared" si="2"/>
        <v>1</v>
      </c>
    </row>
    <row r="58" spans="2:6" ht="14.25">
      <c r="B58" s="34"/>
      <c r="C58" t="s">
        <v>531</v>
      </c>
      <c r="D58">
        <f>SUM(Zestawienie!G287:G288)</f>
        <v>105</v>
      </c>
      <c r="E58">
        <f>SUM(Zestawienie!H287:H288)</f>
        <v>74</v>
      </c>
      <c r="F58" s="11">
        <f t="shared" si="2"/>
        <v>0.7047619047619048</v>
      </c>
    </row>
    <row r="59" spans="2:6" ht="14.25">
      <c r="B59" s="34"/>
      <c r="C59" t="s">
        <v>503</v>
      </c>
      <c r="D59">
        <f>SUM(Zestawienie!G295,Zestawienie!G312)</f>
        <v>80</v>
      </c>
      <c r="E59">
        <f>SUM(Zestawienie!H295,Zestawienie!H312)</f>
        <v>80</v>
      </c>
      <c r="F59" s="11">
        <f t="shared" si="2"/>
        <v>1</v>
      </c>
    </row>
    <row r="60" spans="2:6" ht="14.25">
      <c r="B60" s="34"/>
      <c r="C60" t="s">
        <v>532</v>
      </c>
      <c r="D60">
        <v>0</v>
      </c>
      <c r="E60">
        <v>0</v>
      </c>
      <c r="F60" s="11">
        <v>0</v>
      </c>
    </row>
    <row r="61" spans="2:6" ht="14.25">
      <c r="B61" s="34"/>
      <c r="C61" t="s">
        <v>533</v>
      </c>
      <c r="D61">
        <f>SUM(Zestawienie!G355,Zestawienie!G356,Zestawienie!G357,Zestawienie!G365,Zestawienie!G368)</f>
        <v>196</v>
      </c>
      <c r="E61">
        <f>SUM(Zestawienie!J374,Zestawienie!H355,Zestawienie!H356,Zestawienie!H357,Zestawienie!H365,Zestawienie!H368)</f>
        <v>196</v>
      </c>
      <c r="F61" s="11">
        <f t="shared" si="2"/>
        <v>1</v>
      </c>
    </row>
    <row r="62" spans="2:6" ht="14.25">
      <c r="B62" s="34"/>
      <c r="C62" t="s">
        <v>534</v>
      </c>
      <c r="D62">
        <f>SUM(Zestawienie!G375,Zestawienie!G376,Zestawienie!G377,Zestawienie!G378,Zestawienie!G379,Zestawienie!G383)</f>
        <v>499</v>
      </c>
      <c r="E62">
        <f>SUM(Zestawienie!H375,Zestawienie!H376,Zestawienie!H377,Zestawienie!H378,Zestawienie!H379,Zestawienie!H383)</f>
        <v>287</v>
      </c>
      <c r="F62" s="11">
        <f t="shared" si="2"/>
        <v>0.5751503006012024</v>
      </c>
    </row>
    <row r="63" spans="2:6" ht="14.25">
      <c r="B63" s="34"/>
      <c r="C63" t="s">
        <v>535</v>
      </c>
      <c r="D63">
        <v>0</v>
      </c>
      <c r="E63">
        <v>0</v>
      </c>
      <c r="F63" s="11">
        <v>0</v>
      </c>
    </row>
    <row r="64" spans="3:6" ht="15">
      <c r="C64" s="19" t="s">
        <v>508</v>
      </c>
      <c r="D64" s="19">
        <f>SUM(D50:D63)</f>
        <v>3970</v>
      </c>
      <c r="E64" s="19">
        <f>SUM(E50:E63)</f>
        <v>2224</v>
      </c>
      <c r="F64" s="22">
        <f>E64/D64</f>
        <v>0.5602015113350126</v>
      </c>
    </row>
    <row r="67" spans="3:6" ht="15">
      <c r="C67" s="9" t="s">
        <v>493</v>
      </c>
      <c r="D67" s="9" t="s">
        <v>518</v>
      </c>
      <c r="E67" s="9" t="s">
        <v>4</v>
      </c>
      <c r="F67" s="13" t="s">
        <v>5</v>
      </c>
    </row>
    <row r="68" spans="2:6" ht="14.25">
      <c r="B68" s="32" t="s">
        <v>538</v>
      </c>
      <c r="C68" t="s">
        <v>524</v>
      </c>
      <c r="D68">
        <v>0</v>
      </c>
      <c r="E68">
        <v>0</v>
      </c>
      <c r="F68" s="11">
        <v>0</v>
      </c>
    </row>
    <row r="69" spans="2:6" ht="14.25">
      <c r="B69" s="33"/>
      <c r="C69" t="s">
        <v>525</v>
      </c>
      <c r="D69">
        <v>0</v>
      </c>
      <c r="E69">
        <v>0</v>
      </c>
      <c r="F69" s="11">
        <v>0</v>
      </c>
    </row>
    <row r="70" spans="2:6" ht="14.25">
      <c r="B70" s="33"/>
      <c r="C70" t="s">
        <v>526</v>
      </c>
      <c r="D70">
        <v>0</v>
      </c>
      <c r="E70">
        <v>0</v>
      </c>
      <c r="F70" s="11">
        <v>0</v>
      </c>
    </row>
    <row r="71" spans="2:6" ht="14.25">
      <c r="B71" s="33"/>
      <c r="C71" t="s">
        <v>186</v>
      </c>
      <c r="D71">
        <f>SUM(Zestawienie!G124:G125)</f>
        <v>109</v>
      </c>
      <c r="E71">
        <f>SUM(Zestawienie!H124:H125)</f>
        <v>87</v>
      </c>
      <c r="F71" s="11">
        <f aca="true" t="shared" si="3" ref="F71:F81">E71/D71</f>
        <v>0.7981651376146789</v>
      </c>
    </row>
    <row r="72" spans="2:6" ht="14.25">
      <c r="B72" s="33"/>
      <c r="C72" t="s">
        <v>527</v>
      </c>
      <c r="D72">
        <f>SUM(Zestawienie!G155,Zestawienie!G180,Zestawienie!G185,Zestawienie!G190,Zestawienie!G197,Zestawienie!G198)</f>
        <v>306</v>
      </c>
      <c r="E72">
        <f>SUM(Zestawienie!H155,Zestawienie!H180,Zestawienie!H185,Zestawienie!H190,Zestawienie!H197,Zestawienie!H198)</f>
        <v>211</v>
      </c>
      <c r="F72" s="11">
        <f t="shared" si="3"/>
        <v>0.6895424836601307</v>
      </c>
    </row>
    <row r="73" spans="2:6" ht="14.25">
      <c r="B73" s="33"/>
      <c r="C73" t="s">
        <v>528</v>
      </c>
      <c r="D73">
        <f>Zestawienie!G227</f>
        <v>0</v>
      </c>
      <c r="E73">
        <f>Zestawienie!H227</f>
        <v>0</v>
      </c>
      <c r="F73" s="11">
        <v>0</v>
      </c>
    </row>
    <row r="74" spans="2:6" ht="14.25">
      <c r="B74" s="33"/>
      <c r="C74" t="s">
        <v>529</v>
      </c>
      <c r="D74">
        <f>Zestawienie!G258</f>
        <v>43</v>
      </c>
      <c r="E74">
        <f>Zestawienie!H258</f>
        <v>30</v>
      </c>
      <c r="F74" s="11">
        <f t="shared" si="3"/>
        <v>0.6976744186046512</v>
      </c>
    </row>
    <row r="75" spans="2:6" ht="14.25">
      <c r="B75" s="33"/>
      <c r="C75" t="s">
        <v>530</v>
      </c>
      <c r="D75">
        <f>Zestawienie!G269</f>
        <v>0</v>
      </c>
      <c r="E75">
        <f>Zestawienie!H269</f>
        <v>0</v>
      </c>
      <c r="F75" s="11">
        <v>0</v>
      </c>
    </row>
    <row r="76" spans="2:6" ht="14.25">
      <c r="B76" s="33"/>
      <c r="C76" t="s">
        <v>531</v>
      </c>
      <c r="D76">
        <v>0</v>
      </c>
      <c r="E76">
        <v>0</v>
      </c>
      <c r="F76" s="11">
        <v>0</v>
      </c>
    </row>
    <row r="77" spans="2:6" ht="14.25">
      <c r="B77" s="33"/>
      <c r="C77" t="s">
        <v>503</v>
      </c>
      <c r="D77">
        <v>0</v>
      </c>
      <c r="E77">
        <v>0</v>
      </c>
      <c r="F77" s="11">
        <v>0</v>
      </c>
    </row>
    <row r="78" spans="2:6" ht="14.25">
      <c r="B78" s="33"/>
      <c r="C78" t="s">
        <v>532</v>
      </c>
      <c r="D78">
        <v>0</v>
      </c>
      <c r="E78">
        <v>0</v>
      </c>
      <c r="F78" s="11">
        <v>0</v>
      </c>
    </row>
    <row r="79" spans="2:6" ht="14.25">
      <c r="B79" s="33"/>
      <c r="C79" t="s">
        <v>533</v>
      </c>
      <c r="D79">
        <f>Zestawienie!G362</f>
        <v>30</v>
      </c>
      <c r="E79">
        <f>Zestawienie!H362</f>
        <v>15</v>
      </c>
      <c r="F79" s="11">
        <f t="shared" si="3"/>
        <v>0.5</v>
      </c>
    </row>
    <row r="80" spans="2:6" ht="14.25">
      <c r="B80" s="33"/>
      <c r="C80" t="s">
        <v>534</v>
      </c>
      <c r="D80">
        <v>0</v>
      </c>
      <c r="E80">
        <v>0</v>
      </c>
      <c r="F80" s="11">
        <v>0</v>
      </c>
    </row>
    <row r="81" spans="2:6" ht="14.25">
      <c r="B81" s="33"/>
      <c r="C81" t="s">
        <v>535</v>
      </c>
      <c r="D81">
        <f>Zestawienie!G392</f>
        <v>100</v>
      </c>
      <c r="E81">
        <f>Zestawienie!H392</f>
        <v>80</v>
      </c>
      <c r="F81" s="11">
        <f t="shared" si="3"/>
        <v>0.8</v>
      </c>
    </row>
    <row r="82" spans="3:6" ht="15">
      <c r="C82" s="19" t="s">
        <v>508</v>
      </c>
      <c r="D82" s="19">
        <f>SUM(D68:D81)</f>
        <v>588</v>
      </c>
      <c r="E82" s="19">
        <f>SUM(E68:E81)</f>
        <v>423</v>
      </c>
      <c r="F82" s="22">
        <f>E82/D82</f>
        <v>0.7193877551020408</v>
      </c>
    </row>
    <row r="85" spans="3:6" ht="15">
      <c r="C85" s="9" t="s">
        <v>493</v>
      </c>
      <c r="D85" s="9" t="s">
        <v>518</v>
      </c>
      <c r="E85" s="9" t="s">
        <v>4</v>
      </c>
      <c r="F85" s="13" t="s">
        <v>5</v>
      </c>
    </row>
    <row r="86" spans="2:6" ht="14.25">
      <c r="B86" s="32" t="s">
        <v>539</v>
      </c>
      <c r="C86" t="s">
        <v>524</v>
      </c>
      <c r="D86">
        <f>SUM(Zestawienie!G14:G49)</f>
        <v>282</v>
      </c>
      <c r="E86">
        <f>SUM(Zestawienie!H14:H49)</f>
        <v>97</v>
      </c>
      <c r="F86" s="11">
        <f>E86/D86</f>
        <v>0.34397163120567376</v>
      </c>
    </row>
    <row r="87" spans="2:6" ht="14.25">
      <c r="B87" s="33"/>
      <c r="C87" t="s">
        <v>525</v>
      </c>
      <c r="D87">
        <v>0</v>
      </c>
      <c r="E87">
        <v>0</v>
      </c>
      <c r="F87" s="11">
        <v>0</v>
      </c>
    </row>
    <row r="88" spans="2:6" ht="14.25">
      <c r="B88" s="33"/>
      <c r="C88" t="s">
        <v>526</v>
      </c>
      <c r="D88">
        <v>0</v>
      </c>
      <c r="E88">
        <v>0</v>
      </c>
      <c r="F88" s="11">
        <v>0</v>
      </c>
    </row>
    <row r="89" spans="2:6" ht="14.25">
      <c r="B89" s="33"/>
      <c r="C89" t="s">
        <v>186</v>
      </c>
      <c r="D89">
        <f>SUM(Zestawienie!G129:G146)</f>
        <v>246</v>
      </c>
      <c r="E89">
        <f>SUM(Zestawienie!H129:H146)</f>
        <v>133</v>
      </c>
      <c r="F89" s="11">
        <f aca="true" t="shared" si="4" ref="F89:F99">E89/D89</f>
        <v>0.540650406504065</v>
      </c>
    </row>
    <row r="90" spans="2:6" ht="14.25">
      <c r="B90" s="33"/>
      <c r="C90" t="s">
        <v>527</v>
      </c>
      <c r="D90">
        <f>SUM(Zestawienie!G154,Zestawienie!G157,Zestawienie!G168,Zestawienie!G173,Zestawienie!G172,Zestawienie!G174,Zestawienie!G176,Zestawienie!G179,Zestawienie!G182,Zestawienie!G188,Zestawienie!G191,Zestawienie!G192,Zestawienie!G196,Zestawienie!G199,Zestawienie!G202,Zestawienie!G203,Zestawienie!G204,Zestawienie!G206,Zestawienie!G208)</f>
        <v>570</v>
      </c>
      <c r="E90">
        <f>SUM(Zestawienie!H154:H157,Zestawienie!H168,Zestawienie!H157,Zestawienie!H157,Zestawienie!H172,Zestawienie!H173,Zestawienie!H174,Zestawienie!H176,Zestawienie!H179,Zestawienie!H182,Zestawienie!H188,Zestawienie!H191,Zestawienie!H192,Zestawienie!H196,Zestawienie!H199,Zestawienie!H202,Zestawienie!H203,Zestawienie!H204,Zestawienie!H206,Zestawienie!H208)</f>
        <v>442</v>
      </c>
      <c r="F90" s="11">
        <f t="shared" si="4"/>
        <v>0.775438596491228</v>
      </c>
    </row>
    <row r="91" spans="2:6" ht="14.25">
      <c r="B91" s="33"/>
      <c r="C91" t="s">
        <v>528</v>
      </c>
      <c r="D91">
        <f>SUM(Zestawienie!G221,Zestawienie!G250)</f>
        <v>52</v>
      </c>
      <c r="E91">
        <f>SUM(Zestawienie!H221,Zestawienie!H250)</f>
        <v>52</v>
      </c>
      <c r="F91" s="11">
        <f t="shared" si="4"/>
        <v>1</v>
      </c>
    </row>
    <row r="92" spans="2:6" ht="14.25">
      <c r="B92" s="33"/>
      <c r="C92" t="s">
        <v>529</v>
      </c>
      <c r="D92">
        <f>SUM(Zestawienie!G259:G261)</f>
        <v>38</v>
      </c>
      <c r="E92">
        <f>SUM(Zestawienie!H259:H261)</f>
        <v>28</v>
      </c>
      <c r="F92" s="11">
        <f t="shared" si="4"/>
        <v>0.7368421052631579</v>
      </c>
    </row>
    <row r="93" spans="2:6" ht="14.25">
      <c r="B93" s="33"/>
      <c r="C93" t="s">
        <v>530</v>
      </c>
      <c r="D93">
        <f>SUM(Zestawienie!G267,Zestawienie!G280)</f>
        <v>32</v>
      </c>
      <c r="E93">
        <f>SUM(Zestawienie!H267,Zestawienie!H280)</f>
        <v>13</v>
      </c>
      <c r="F93" s="11">
        <f t="shared" si="4"/>
        <v>0.40625</v>
      </c>
    </row>
    <row r="94" spans="2:6" ht="14.25">
      <c r="B94" s="33"/>
      <c r="C94" t="s">
        <v>531</v>
      </c>
      <c r="D94">
        <v>0</v>
      </c>
      <c r="E94">
        <v>0</v>
      </c>
      <c r="F94" s="11">
        <v>0</v>
      </c>
    </row>
    <row r="95" spans="2:6" ht="14.25">
      <c r="B95" s="33"/>
      <c r="C95" t="s">
        <v>503</v>
      </c>
      <c r="D95">
        <f>SUM(Zestawienie!G304:G309,Zestawienie!G311,Zestawienie!G314:G329,Zestawienie!G331)</f>
        <v>302</v>
      </c>
      <c r="E95">
        <f>SUM(Zestawienie!H305,Zestawienie!H306:H309,Zestawienie!H311,Zestawienie!H314:H329,Zestawienie!H331)</f>
        <v>242</v>
      </c>
      <c r="F95" s="11">
        <f t="shared" si="4"/>
        <v>0.8013245033112583</v>
      </c>
    </row>
    <row r="96" spans="2:6" ht="14.25">
      <c r="B96" s="33"/>
      <c r="C96" t="s">
        <v>532</v>
      </c>
      <c r="D96">
        <f>SUM(Zestawienie!G343,Zestawienie!G349)</f>
        <v>30</v>
      </c>
      <c r="E96">
        <f>SUM(Zestawienie!H343,Zestawienie!H349)</f>
        <v>0</v>
      </c>
      <c r="F96" s="11">
        <f t="shared" si="4"/>
        <v>0</v>
      </c>
    </row>
    <row r="97" spans="2:6" ht="14.25">
      <c r="B97" s="33"/>
      <c r="C97" t="s">
        <v>533</v>
      </c>
      <c r="D97">
        <f>SUM(Zestawienie!G363,Zestawienie!G364,Zestawienie!G366,Zestawienie!G367)</f>
        <v>120</v>
      </c>
      <c r="E97">
        <f>SUM(Zestawienie!H363,Zestawienie!H364,Zestawienie!H366,Zestawienie!H367)</f>
        <v>20</v>
      </c>
      <c r="F97" s="11">
        <f t="shared" si="4"/>
        <v>0.16666666666666666</v>
      </c>
    </row>
    <row r="98" spans="2:6" ht="14.25">
      <c r="B98" s="33"/>
      <c r="C98" t="s">
        <v>534</v>
      </c>
      <c r="D98">
        <f>SUM(Zestawienie!G380)</f>
        <v>50</v>
      </c>
      <c r="E98">
        <f>Zestawienie!H380</f>
        <v>50</v>
      </c>
      <c r="F98" s="11">
        <f t="shared" si="4"/>
        <v>1</v>
      </c>
    </row>
    <row r="99" spans="2:6" ht="14.25">
      <c r="B99" s="33"/>
      <c r="C99" t="s">
        <v>535</v>
      </c>
      <c r="D99">
        <f>Zestawienie!G397</f>
        <v>13</v>
      </c>
      <c r="E99">
        <f>Zestawienie!H397</f>
        <v>0</v>
      </c>
      <c r="F99" s="11">
        <f t="shared" si="4"/>
        <v>0</v>
      </c>
    </row>
    <row r="100" spans="3:6" ht="15">
      <c r="C100" s="19" t="s">
        <v>508</v>
      </c>
      <c r="D100" s="19">
        <f>SUM(D86:D99)</f>
        <v>1735</v>
      </c>
      <c r="E100" s="19">
        <f>SUM(E86:E99)</f>
        <v>1077</v>
      </c>
      <c r="F100" s="22">
        <f>E100/D100</f>
        <v>0.6207492795389049</v>
      </c>
    </row>
    <row r="103" spans="3:6" ht="15">
      <c r="C103" s="9" t="s">
        <v>493</v>
      </c>
      <c r="D103" s="9" t="s">
        <v>518</v>
      </c>
      <c r="E103" s="9" t="s">
        <v>4</v>
      </c>
      <c r="F103" s="13" t="s">
        <v>5</v>
      </c>
    </row>
    <row r="104" spans="2:6" ht="14.25">
      <c r="B104" s="32" t="s">
        <v>540</v>
      </c>
      <c r="C104" t="s">
        <v>524</v>
      </c>
      <c r="D104">
        <f>SUM(Zestawienie!G52:G58)</f>
        <v>197</v>
      </c>
      <c r="E104">
        <f>SUM(Zestawienie!H52:H58)</f>
        <v>94</v>
      </c>
      <c r="F104" s="11">
        <f>E104/D104</f>
        <v>0.47715736040609136</v>
      </c>
    </row>
    <row r="105" spans="2:6" ht="14.25">
      <c r="B105" s="33"/>
      <c r="C105" t="s">
        <v>525</v>
      </c>
      <c r="D105">
        <v>0</v>
      </c>
      <c r="E105">
        <v>0</v>
      </c>
      <c r="F105" s="11">
        <v>0</v>
      </c>
    </row>
    <row r="106" spans="2:6" ht="14.25">
      <c r="B106" s="33"/>
      <c r="C106" t="s">
        <v>526</v>
      </c>
      <c r="D106">
        <v>0</v>
      </c>
      <c r="E106">
        <v>0</v>
      </c>
      <c r="F106" s="11">
        <v>0</v>
      </c>
    </row>
    <row r="107" spans="2:6" ht="14.25">
      <c r="B107" s="33"/>
      <c r="C107" t="s">
        <v>186</v>
      </c>
      <c r="D107">
        <v>0</v>
      </c>
      <c r="E107">
        <v>0</v>
      </c>
      <c r="F107" s="11">
        <v>0</v>
      </c>
    </row>
    <row r="108" spans="2:6" ht="14.25">
      <c r="B108" s="33"/>
      <c r="C108" t="s">
        <v>527</v>
      </c>
      <c r="D108">
        <v>0</v>
      </c>
      <c r="E108">
        <v>0</v>
      </c>
      <c r="F108" s="11">
        <v>0</v>
      </c>
    </row>
    <row r="109" spans="2:6" ht="14.25">
      <c r="B109" s="33"/>
      <c r="C109" t="s">
        <v>528</v>
      </c>
      <c r="D109">
        <f>Zestawienie!G226</f>
        <v>140</v>
      </c>
      <c r="E109">
        <f>Zestawienie!H226</f>
        <v>42</v>
      </c>
      <c r="F109" s="11">
        <f>E109/D109</f>
        <v>0.3</v>
      </c>
    </row>
    <row r="110" spans="2:6" ht="14.25">
      <c r="B110" s="33"/>
      <c r="C110" t="s">
        <v>529</v>
      </c>
      <c r="D110">
        <v>0</v>
      </c>
      <c r="E110">
        <v>0</v>
      </c>
      <c r="F110" s="11">
        <v>0</v>
      </c>
    </row>
    <row r="111" spans="2:6" ht="14.25">
      <c r="B111" s="33"/>
      <c r="C111" t="s">
        <v>530</v>
      </c>
      <c r="D111">
        <f>Zestawienie!G273</f>
        <v>21</v>
      </c>
      <c r="E111">
        <f>Zestawienie!H273</f>
        <v>0</v>
      </c>
      <c r="F111" s="11">
        <f>E111/D111</f>
        <v>0</v>
      </c>
    </row>
    <row r="112" spans="2:6" ht="14.25">
      <c r="B112" s="33"/>
      <c r="C112" t="s">
        <v>531</v>
      </c>
      <c r="D112">
        <v>0</v>
      </c>
      <c r="E112">
        <v>0</v>
      </c>
      <c r="F112" s="11">
        <v>0</v>
      </c>
    </row>
    <row r="113" spans="2:6" ht="14.25">
      <c r="B113" s="33"/>
      <c r="C113" t="s">
        <v>503</v>
      </c>
      <c r="D113">
        <v>0</v>
      </c>
      <c r="E113">
        <v>0</v>
      </c>
      <c r="F113" s="11">
        <v>0</v>
      </c>
    </row>
    <row r="114" spans="2:6" ht="14.25">
      <c r="B114" s="33"/>
      <c r="C114" t="s">
        <v>532</v>
      </c>
      <c r="D114">
        <v>0</v>
      </c>
      <c r="E114">
        <v>0</v>
      </c>
      <c r="F114" s="11">
        <v>0</v>
      </c>
    </row>
    <row r="115" spans="2:6" ht="14.25">
      <c r="B115" s="33"/>
      <c r="C115" t="s">
        <v>533</v>
      </c>
      <c r="D115">
        <v>0</v>
      </c>
      <c r="E115">
        <v>0</v>
      </c>
      <c r="F115" s="11">
        <v>0</v>
      </c>
    </row>
    <row r="116" spans="2:6" ht="14.25">
      <c r="B116" s="33"/>
      <c r="C116" t="s">
        <v>534</v>
      </c>
      <c r="D116">
        <v>0</v>
      </c>
      <c r="E116">
        <v>0</v>
      </c>
      <c r="F116" s="11">
        <v>0</v>
      </c>
    </row>
    <row r="117" spans="2:6" ht="14.25">
      <c r="B117" s="33"/>
      <c r="C117" t="s">
        <v>535</v>
      </c>
      <c r="D117">
        <v>0</v>
      </c>
      <c r="E117">
        <v>0</v>
      </c>
      <c r="F117" s="11">
        <v>0</v>
      </c>
    </row>
    <row r="118" spans="3:6" ht="15">
      <c r="C118" s="19" t="s">
        <v>508</v>
      </c>
      <c r="D118" s="19">
        <f>SUM(D104:D117)</f>
        <v>358</v>
      </c>
      <c r="E118" s="19">
        <f>SUM(E104:E117)</f>
        <v>136</v>
      </c>
      <c r="F118" s="22">
        <f>E118/D118</f>
        <v>0.37988826815642457</v>
      </c>
    </row>
    <row r="121" spans="3:6" ht="15">
      <c r="C121" s="9" t="s">
        <v>493</v>
      </c>
      <c r="D121" s="9" t="s">
        <v>518</v>
      </c>
      <c r="E121" s="9" t="s">
        <v>4</v>
      </c>
      <c r="F121" s="13" t="s">
        <v>5</v>
      </c>
    </row>
    <row r="122" spans="2:6" ht="14.25">
      <c r="B122" s="32" t="s">
        <v>541</v>
      </c>
      <c r="C122" t="s">
        <v>524</v>
      </c>
      <c r="D122">
        <f>Zestawienie!G72</f>
        <v>50</v>
      </c>
      <c r="E122">
        <f>Zestawienie!H72</f>
        <v>0</v>
      </c>
      <c r="F122" s="11">
        <f>E122/D122</f>
        <v>0</v>
      </c>
    </row>
    <row r="123" spans="2:6" ht="14.25">
      <c r="B123" s="33"/>
      <c r="C123" t="s">
        <v>525</v>
      </c>
      <c r="D123">
        <f>SUM(Zestawienie!G82:G83)</f>
        <v>39</v>
      </c>
      <c r="E123">
        <f>SUM(Zestawienie!H82:H83)</f>
        <v>10</v>
      </c>
      <c r="F123" s="11">
        <f aca="true" t="shared" si="5" ref="F123:F135">E123/D123</f>
        <v>0.2564102564102564</v>
      </c>
    </row>
    <row r="124" spans="2:6" ht="14.25">
      <c r="B124" s="33"/>
      <c r="C124" t="s">
        <v>526</v>
      </c>
      <c r="D124">
        <v>0</v>
      </c>
      <c r="E124">
        <v>0</v>
      </c>
      <c r="F124" s="11">
        <v>0</v>
      </c>
    </row>
    <row r="125" spans="2:6" ht="14.25">
      <c r="B125" s="33"/>
      <c r="C125" t="s">
        <v>186</v>
      </c>
      <c r="D125">
        <f>Zestawienie!G147</f>
        <v>35</v>
      </c>
      <c r="E125">
        <f>Zestawienie!H147</f>
        <v>15</v>
      </c>
      <c r="F125" s="11">
        <f t="shared" si="5"/>
        <v>0.42857142857142855</v>
      </c>
    </row>
    <row r="126" spans="2:6" ht="14.25">
      <c r="B126" s="33"/>
      <c r="C126" t="s">
        <v>527</v>
      </c>
      <c r="D126">
        <f>SUM(Zestawienie!G169,Zestawienie!G170,Zestawienie!G177,Zestawienie!G193,Zestawienie!G201)</f>
        <v>122</v>
      </c>
      <c r="E126">
        <f>SUM(Zestawienie!H169,Zestawienie!H170,Zestawienie!H177,Zestawienie!H193,Zestawienie!H201)</f>
        <v>106</v>
      </c>
      <c r="F126" s="11">
        <f t="shared" si="5"/>
        <v>0.8688524590163934</v>
      </c>
    </row>
    <row r="127" spans="2:6" ht="14.25">
      <c r="B127" s="33"/>
      <c r="C127" t="s">
        <v>528</v>
      </c>
      <c r="D127">
        <f>Zestawienie!G220</f>
        <v>24</v>
      </c>
      <c r="E127">
        <f>Zestawienie!H220</f>
        <v>0</v>
      </c>
      <c r="F127" s="11">
        <f t="shared" si="5"/>
        <v>0</v>
      </c>
    </row>
    <row r="128" spans="2:6" ht="14.25">
      <c r="B128" s="33"/>
      <c r="C128" t="s">
        <v>529</v>
      </c>
      <c r="D128">
        <v>0</v>
      </c>
      <c r="E128">
        <v>0</v>
      </c>
      <c r="F128" s="11">
        <v>0</v>
      </c>
    </row>
    <row r="129" spans="2:6" ht="14.25">
      <c r="B129" s="33"/>
      <c r="C129" t="s">
        <v>530</v>
      </c>
      <c r="D129">
        <f>Zestawienie!G275</f>
        <v>48</v>
      </c>
      <c r="E129">
        <f>Zestawienie!H275</f>
        <v>48</v>
      </c>
      <c r="F129" s="11">
        <f t="shared" si="5"/>
        <v>1</v>
      </c>
    </row>
    <row r="130" spans="2:6" ht="14.25">
      <c r="B130" s="33"/>
      <c r="C130" t="s">
        <v>531</v>
      </c>
      <c r="D130">
        <v>0</v>
      </c>
      <c r="E130">
        <v>0</v>
      </c>
      <c r="F130" s="11">
        <v>0</v>
      </c>
    </row>
    <row r="131" spans="2:6" ht="14.25">
      <c r="B131" s="33"/>
      <c r="C131" t="s">
        <v>503</v>
      </c>
      <c r="D131">
        <f>SUM(Zestawienie!G296,Zestawienie!G313)</f>
        <v>16</v>
      </c>
      <c r="E131">
        <f>SUM(Zestawienie!H296,Zestawienie!H313)</f>
        <v>16</v>
      </c>
      <c r="F131" s="11">
        <f t="shared" si="5"/>
        <v>1</v>
      </c>
    </row>
    <row r="132" spans="2:6" ht="14.25">
      <c r="B132" s="33"/>
      <c r="C132" t="s">
        <v>532</v>
      </c>
      <c r="D132">
        <v>0</v>
      </c>
      <c r="E132">
        <v>0</v>
      </c>
      <c r="F132" s="11">
        <v>0</v>
      </c>
    </row>
    <row r="133" spans="2:6" ht="14.25">
      <c r="B133" s="33"/>
      <c r="C133" t="s">
        <v>533</v>
      </c>
      <c r="D133">
        <f>SUM(Zestawienie!G358:G359)</f>
        <v>50</v>
      </c>
      <c r="E133">
        <f>SUM(Zestawienie!H358:H359)</f>
        <v>32</v>
      </c>
      <c r="F133" s="11">
        <f t="shared" si="5"/>
        <v>0.64</v>
      </c>
    </row>
    <row r="134" spans="2:6" ht="14.25">
      <c r="B134" s="33"/>
      <c r="C134" t="s">
        <v>534</v>
      </c>
      <c r="D134">
        <f>SUM(Zestawienie!G386)</f>
        <v>14</v>
      </c>
      <c r="E134">
        <f>Zestawienie!H386</f>
        <v>9</v>
      </c>
      <c r="F134" s="11">
        <f t="shared" si="5"/>
        <v>0.6428571428571429</v>
      </c>
    </row>
    <row r="135" spans="2:6" ht="14.25">
      <c r="B135" s="33"/>
      <c r="C135" t="s">
        <v>535</v>
      </c>
      <c r="D135">
        <f>Zestawienie!G393</f>
        <v>29</v>
      </c>
      <c r="E135">
        <f>Zestawienie!H393</f>
        <v>0</v>
      </c>
      <c r="F135" s="11">
        <f t="shared" si="5"/>
        <v>0</v>
      </c>
    </row>
    <row r="136" spans="3:6" ht="15">
      <c r="C136" s="19" t="s">
        <v>508</v>
      </c>
      <c r="D136" s="19">
        <f>SUM(D122:D135)</f>
        <v>427</v>
      </c>
      <c r="E136" s="19">
        <f>SUM(E122:E135)</f>
        <v>236</v>
      </c>
      <c r="F136" s="22">
        <f>E136/D136</f>
        <v>0.5526932084309133</v>
      </c>
    </row>
  </sheetData>
  <sheetProtection/>
  <mergeCells count="9">
    <mergeCell ref="C4:E4"/>
    <mergeCell ref="B104:B117"/>
    <mergeCell ref="B122:B135"/>
    <mergeCell ref="B11:D11"/>
    <mergeCell ref="B14:B27"/>
    <mergeCell ref="B31:B45"/>
    <mergeCell ref="B49:B63"/>
    <mergeCell ref="B68:B81"/>
    <mergeCell ref="B86:B99"/>
  </mergeCells>
  <printOptions/>
  <pageMargins left="0.7" right="0.7" top="0.75" bottom="0.75" header="0.3" footer="0.3"/>
  <pageSetup orientation="portrait" paperSize="9"/>
  <tableParts>
    <tablePart r:id="rId3"/>
    <tablePart r:id="rId5"/>
    <tablePart r:id="rId7"/>
    <tablePart r:id="rId2"/>
    <tablePart r:id="rId4"/>
    <tablePart r:id="rId6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ROT Świętokrzyskie</cp:lastModifiedBy>
  <dcterms:created xsi:type="dcterms:W3CDTF">2010-04-23T14:29:53Z</dcterms:created>
  <dcterms:modified xsi:type="dcterms:W3CDTF">2010-04-28T14:44:48Z</dcterms:modified>
  <cp:category/>
  <cp:version/>
  <cp:contentType/>
  <cp:contentStatus/>
</cp:coreProperties>
</file>